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Izvještaji za burzu\2019\POLUGODIŠNJI\"/>
    </mc:Choice>
  </mc:AlternateContent>
  <bookViews>
    <workbookView xWindow="0" yWindow="0" windowWidth="28800" windowHeight="12330" activeTab="5"/>
  </bookViews>
  <sheets>
    <sheet name="Opći podaci" sheetId="26"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S9" i="22" l="1"/>
  <c r="S7" i="22"/>
  <c r="O7" i="22"/>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0" i="22"/>
  <c r="J60" i="22"/>
  <c r="I61" i="22"/>
  <c r="J61" i="22"/>
  <c r="K61" i="22"/>
  <c r="L61" i="22"/>
  <c r="M61" i="22"/>
  <c r="N61" i="22"/>
  <c r="O61" i="22"/>
  <c r="P61" i="22"/>
  <c r="Q61" i="22"/>
  <c r="R61" i="22"/>
  <c r="S61" i="22"/>
  <c r="T61" i="22"/>
  <c r="V61" i="22"/>
  <c r="H61" i="22"/>
  <c r="H59" i="22"/>
  <c r="H60" i="22" s="1"/>
  <c r="N57" i="22"/>
  <c r="I38" i="22"/>
  <c r="I57" i="22" s="1"/>
  <c r="J38" i="22"/>
  <c r="J57" i="22" s="1"/>
  <c r="K38" i="22"/>
  <c r="K57" i="22" s="1"/>
  <c r="L38" i="22"/>
  <c r="L57" i="22" s="1"/>
  <c r="M38" i="22"/>
  <c r="M57" i="22" s="1"/>
  <c r="N38" i="22"/>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P29" i="22"/>
  <c r="I10" i="22"/>
  <c r="I29" i="22" s="1"/>
  <c r="J10" i="22"/>
  <c r="J29" i="22" s="1"/>
  <c r="K10" i="22"/>
  <c r="K29" i="22" s="1"/>
  <c r="L10" i="22"/>
  <c r="L29" i="22" s="1"/>
  <c r="M10" i="22"/>
  <c r="M29" i="22" s="1"/>
  <c r="N10" i="22"/>
  <c r="N29" i="22" s="1"/>
  <c r="O10" i="22"/>
  <c r="O29" i="22" s="1"/>
  <c r="P10" i="22"/>
  <c r="Q10" i="22"/>
  <c r="Q29" i="22" s="1"/>
  <c r="R10" i="22"/>
  <c r="R29" i="22" s="1"/>
  <c r="S10" i="22"/>
  <c r="S29" i="22" s="1"/>
  <c r="T10" i="22"/>
  <c r="T29" i="22" s="1"/>
  <c r="U10" i="22"/>
  <c r="U29" i="22" s="1"/>
  <c r="V10" i="22"/>
  <c r="V29" i="22" s="1"/>
  <c r="W10" i="22"/>
  <c r="W29" i="22" s="1"/>
  <c r="H10" i="22"/>
  <c r="H29" i="22" s="1"/>
  <c r="I46" i="21"/>
  <c r="I47" i="21" s="1"/>
  <c r="H46" i="21"/>
  <c r="H47" i="21" s="1"/>
  <c r="I40" i="21"/>
  <c r="H40" i="21"/>
  <c r="W60" i="22" l="1"/>
  <c r="W57" i="22"/>
  <c r="I33" i="21"/>
  <c r="I27" i="21"/>
  <c r="I34" i="21" s="1"/>
  <c r="H33" i="21"/>
  <c r="H27" i="21"/>
  <c r="H34" i="21" s="1"/>
  <c r="I16" i="21"/>
  <c r="I19" i="21" s="1"/>
  <c r="I49" i="21" s="1"/>
  <c r="I51" i="21" s="1"/>
  <c r="H16" i="21"/>
  <c r="H19" i="21" s="1"/>
  <c r="I54" i="20"/>
  <c r="H54" i="20"/>
  <c r="I48" i="20"/>
  <c r="H48" i="20"/>
  <c r="I41" i="20"/>
  <c r="H41" i="20"/>
  <c r="I35" i="20"/>
  <c r="H35" i="20"/>
  <c r="I19" i="20"/>
  <c r="H19" i="20"/>
  <c r="H9" i="20"/>
  <c r="H18" i="20" s="1"/>
  <c r="I9" i="20"/>
  <c r="I18" i="20" s="1"/>
  <c r="I55" i="20" l="1"/>
  <c r="I42" i="20"/>
  <c r="I24" i="20"/>
  <c r="I27" i="20" s="1"/>
  <c r="H55" i="20"/>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I75" i="18"/>
  <c r="I131" i="18" s="1"/>
  <c r="H13" i="19"/>
  <c r="H60" i="19" s="1"/>
  <c r="H44" i="18"/>
  <c r="I13" i="19"/>
  <c r="I60" i="19" s="1"/>
  <c r="I44" i="18"/>
  <c r="I38" i="18"/>
  <c r="H38" i="18"/>
  <c r="I27" i="18"/>
  <c r="H27" i="18"/>
  <c r="I17" i="18"/>
  <c r="H10" i="18"/>
  <c r="I10" i="18"/>
  <c r="H61" i="19" l="1"/>
  <c r="H67" i="19" s="1"/>
  <c r="I61" i="19"/>
  <c r="I67" i="19" s="1"/>
  <c r="I63" i="19"/>
  <c r="I62" i="19"/>
  <c r="H9" i="18"/>
  <c r="H72" i="18" s="1"/>
  <c r="H63" i="19"/>
  <c r="H62" i="19"/>
  <c r="I9" i="18"/>
  <c r="I72" i="18" s="1"/>
  <c r="I65" i="19" l="1"/>
  <c r="H65" i="19"/>
  <c r="H66" i="19"/>
  <c r="I66" i="19"/>
</calcChain>
</file>

<file path=xl/sharedStrings.xml><?xml version="1.0" encoding="utf-8"?>
<sst xmlns="http://schemas.openxmlformats.org/spreadsheetml/2006/main" count="527" uniqueCount="464">
  <si>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</si>
  <si>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</si>
  <si>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</si>
  <si>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</si>
  <si>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</si>
  <si>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</si>
  <si>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</si>
  <si>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</si>
  <si>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</si>
  <si>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</si>
  <si>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</si>
  <si>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</si>
  <si>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</si>
  <si>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</si>
  <si>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</si>
  <si>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</si>
  <si>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</si>
  <si>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</si>
  <si>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</si>
  <si>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</si>
  <si>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</si>
  <si>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</si>
  <si>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</si>
  <si>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</si>
  <si>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</si>
  <si>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</si>
  <si>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</si>
  <si>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</si>
  <si>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</si>
  <si>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</si>
  <si>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</si>
  <si>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</si>
  <si>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</si>
  <si>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</si>
  <si>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</si>
  <si>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</si>
  <si>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</si>
  <si>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</si>
  <si>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</si>
  <si>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</si>
  <si>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</si>
  <si>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</si>
  <si>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</si>
  <si>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</si>
  <si>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</si>
  <si>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</si>
  <si>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</si>
  <si>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</si>
  <si>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</si>
  <si>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</si>
  <si>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</si>
  <si>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</si>
  <si>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</si>
  <si>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</si>
  <si>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</si>
  <si>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</si>
  <si>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</si>
  <si>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</si>
  <si>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</si>
  <si>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</si>
  <si>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</si>
  <si>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</si>
  <si>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</si>
  <si>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</si>
  <si>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</si>
  <si>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</si>
  <si>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</si>
  <si>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</si>
  <si>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</si>
  <si>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</si>
  <si>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</si>
  <si>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</si>
  <si>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</si>
  <si>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</si>
  <si>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</si>
  <si>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</si>
  <si>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</si>
  <si>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</si>
  <si>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</si>
  <si>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</si>
  <si>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</si>
  <si>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</si>
  <si>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</si>
  <si>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</si>
  <si>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</si>
  <si>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</si>
  <si>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</si>
  <si>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</si>
  <si>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</si>
  <si>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</si>
  <si>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</si>
  <si>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</si>
  <si>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</si>
  <si>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</si>
  <si>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</si>
  <si>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</si>
  <si>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</si>
  <si>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</si>
  <si>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</si>
  <si>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</si>
  <si>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</si>
  <si>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</si>
  <si>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</si>
  <si>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</si>
  <si>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</si>
  <si>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</si>
  <si>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</si>
  <si>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</si>
  <si>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</si>
  <si>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</si>
  <si>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</si>
  <si>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</si>
  <si>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</si>
  <si>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</si>
  <si>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</si>
  <si>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</si>
  <si>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</si>
  <si>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</si>
  <si>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</si>
  <si>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</si>
  <si>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</si>
  <si>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</si>
  <si>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</si>
  <si>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</si>
  <si>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</si>
  <si>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</si>
  <si>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</si>
  <si>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</si>
  <si>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</si>
  <si>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</si>
  <si>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</si>
  <si>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</si>
  <si>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</si>
  <si>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</si>
  <si>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</si>
  <si>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</si>
  <si>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</si>
  <si>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</si>
  <si>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</si>
  <si>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</si>
  <si>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</si>
  <si>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</si>
  <si>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</si>
  <si>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</si>
  <si>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</si>
  <si>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</si>
  <si>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</si>
  <si>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</si>
  <si>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</si>
  <si>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</si>
  <si>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</si>
  <si>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</si>
  <si>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</si>
  <si>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</si>
  <si>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</si>
  <si>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</si>
  <si>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</si>
  <si>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</si>
  <si>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</si>
  <si>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</si>
  <si>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</si>
  <si>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</si>
  <si>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</si>
  <si>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</si>
  <si>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</si>
  <si>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</si>
  <si>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</si>
  <si>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</si>
  <si>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</si>
  <si>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</si>
  <si>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</si>
  <si>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</si>
  <si>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</si>
  <si>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</si>
  <si>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</si>
  <si>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</si>
  <si>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</si>
  <si>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</si>
  <si>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</si>
  <si>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</si>
  <si>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</si>
  <si>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</si>
  <si>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</si>
  <si>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</si>
  <si>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</si>
  <si>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</si>
  <si>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</si>
  <si>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</si>
  <si>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</si>
  <si>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</si>
  <si>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</si>
  <si>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</si>
  <si>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</si>
  <si>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</si>
  <si>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</si>
  <si>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</si>
  <si>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</si>
  <si>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</si>
  <si>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</si>
  <si>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</si>
  <si>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</si>
  <si>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</si>
  <si>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</si>
  <si>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</si>
  <si>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</si>
  <si>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</si>
  <si>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</si>
  <si>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</si>
  <si>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</si>
  <si>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</si>
  <si>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</si>
  <si>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</si>
  <si>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</si>
  <si>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</si>
  <si>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</si>
  <si>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</si>
  <si>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</si>
  <si>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</si>
  <si>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</si>
  <si>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</si>
  <si>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</si>
  <si>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</si>
  <si>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</si>
  <si>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</si>
  <si>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</si>
  <si>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</si>
  <si>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</si>
  <si>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</si>
  <si>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</si>
  <si>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</si>
  <si>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</si>
  <si>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</si>
  <si>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</si>
  <si>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</si>
  <si>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</si>
  <si>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</si>
  <si>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</si>
  <si>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</si>
  <si>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</si>
  <si>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</si>
  <si>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</si>
  <si>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</si>
  <si>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</si>
  <si>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</si>
  <si>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</si>
  <si>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</si>
  <si>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</si>
  <si>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</si>
  <si>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</si>
  <si>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</si>
  <si>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</si>
  <si>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</si>
  <si>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</si>
  <si>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</si>
  <si>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</si>
  <si>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</si>
  <si>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</si>
  <si>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</si>
  <si>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</si>
  <si>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</si>
  <si>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</si>
  <si>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</si>
  <si>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</si>
  <si>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</si>
  <si>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</si>
  <si>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</si>
  <si>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</si>
  <si>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</si>
  <si>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</si>
  <si>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</si>
  <si>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</si>
  <si>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</si>
  <si>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</si>
  <si>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</si>
  <si>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</si>
  <si>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</si>
  <si>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</si>
  <si>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</si>
  <si>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</si>
  <si>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</si>
  <si>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</si>
  <si>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</si>
  <si>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</si>
  <si>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</si>
  <si>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</si>
  <si>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</si>
  <si>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</si>
  <si>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</si>
  <si>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</si>
  <si>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</si>
  <si>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</si>
  <si>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</si>
  <si>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</si>
  <si>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</si>
  <si>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</si>
  <si>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</si>
  <si>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</si>
  <si>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</si>
  <si>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</si>
  <si>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</si>
  <si>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</si>
  <si>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</si>
  <si>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</si>
  <si>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</si>
  <si>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</si>
  <si>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</si>
  <si>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</si>
  <si>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</si>
  <si>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</si>
  <si>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</si>
  <si>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</si>
  <si>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</si>
  <si>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</si>
  <si>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</si>
  <si>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</si>
  <si>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</si>
  <si>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</si>
  <si>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</si>
  <si>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</si>
  <si>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</si>
  <si>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</si>
  <si>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</si>
  <si>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</si>
  <si>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</si>
  <si>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</si>
  <si>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</si>
  <si>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</si>
  <si>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</si>
  <si>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</si>
  <si>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</si>
  <si>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</si>
  <si>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</si>
  <si>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</si>
  <si>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</si>
  <si>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</si>
  <si>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</si>
  <si>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</si>
  <si>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</si>
  <si>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</si>
  <si>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</si>
  <si>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</si>
  <si>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</si>
  <si>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</si>
  <si>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</si>
  <si>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</si>
  <si>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</si>
  <si>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</si>
  <si>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</si>
  <si>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</si>
  <si>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</si>
  <si>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</si>
  <si>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</si>
  <si>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</si>
  <si>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</si>
  <si>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</si>
  <si>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</si>
  <si>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</si>
  <si>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</si>
  <si>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</si>
  <si>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</si>
  <si>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</si>
  <si>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</si>
  <si>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</si>
  <si>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</si>
  <si>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</si>
  <si>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</si>
  <si>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</si>
  <si>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</si>
  <si>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</si>
  <si>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</si>
  <si>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</si>
  <si>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</si>
  <si>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</si>
  <si>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</si>
  <si>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</si>
  <si>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</si>
  <si>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</si>
  <si>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</si>
  <si>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</si>
  <si>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</si>
  <si>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</si>
  <si>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</si>
  <si>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</si>
  <si>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</si>
  <si>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</si>
  <si>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</si>
  <si>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</si>
  <si>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</si>
  <si>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</si>
  <si>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</si>
  <si>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</si>
  <si>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</si>
  <si>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</si>
  <si>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</si>
  <si>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</si>
  <si>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</si>
  <si>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</si>
  <si>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</si>
  <si>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</si>
  <si>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</si>
  <si>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</si>
  <si>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</si>
  <si>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</si>
  <si>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</si>
  <si>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</si>
  <si>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</si>
  <si>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</si>
  <si>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</si>
  <si>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</si>
  <si>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</si>
  <si>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</si>
  <si>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</si>
  <si>
    <t>Godina:</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</si>
  <si>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</si>
  <si>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</si>
  <si>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</si>
  <si>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</si>
  <si>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</si>
  <si>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</si>
  <si>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</si>
  <si>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</si>
  <si>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</si>
  <si>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</si>
  <si>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</si>
  <si>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</si>
  <si>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</si>
  <si>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</si>
  <si>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</si>
  <si>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</si>
  <si>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</si>
  <si>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03677702</t>
  </si>
  <si>
    <t>080042653</t>
  </si>
  <si>
    <t>85584865987</t>
  </si>
  <si>
    <t>5790</t>
  </si>
  <si>
    <t>HR</t>
  </si>
  <si>
    <t>ZAGREBAČKI HOLDING D.O.O.</t>
  </si>
  <si>
    <t>ZAGREB</t>
  </si>
  <si>
    <t>ULICA GRADA VUKOVARA 41</t>
  </si>
  <si>
    <t>racunovodstvo@zgh.hr</t>
  </si>
  <si>
    <t>www.zgh.hr</t>
  </si>
  <si>
    <t>GRADSKA PLINARA ZAGREB D.O.O.</t>
  </si>
  <si>
    <t>GRADSKA PLINARA ZAGREB OPSKRBA D.O.O.</t>
  </si>
  <si>
    <t xml:space="preserve">Godišnji financijski izvještaji </t>
  </si>
  <si>
    <t>ZAGREB, RADNIČKA CESTA 1</t>
  </si>
  <si>
    <t xml:space="preserve">GRADSKA LJEKARNA ZAGREB </t>
  </si>
  <si>
    <t>ZAGREB, KRALJA DRŽSLAVA 4</t>
  </si>
  <si>
    <t>ZAGREB PLAKAT D.O.O.</t>
  </si>
  <si>
    <t>ZAGREB, KOTURAŠKA</t>
  </si>
  <si>
    <t>GRADSKO STAMBENO KOMUNALNO GOSPODARSTVO D.O.O.</t>
  </si>
  <si>
    <t>ZAGREB, SAVSKA CESTA 1</t>
  </si>
  <si>
    <t>VODOOPSKRBA I ODVODNJA D.O.O.</t>
  </si>
  <si>
    <t>ZAGREB, FOLNEGOVIĆEVA 1</t>
  </si>
  <si>
    <t xml:space="preserve">ZAGREBAČKA STANOGRADNJA D.O.O. </t>
  </si>
  <si>
    <t xml:space="preserve">ZAGREB, </t>
  </si>
  <si>
    <t>AGM D.O.O.</t>
  </si>
  <si>
    <t>ZAGREB, MIHANOVIĆEVA</t>
  </si>
  <si>
    <t>CENTAR D.O.O.</t>
  </si>
  <si>
    <t>ZAGREB, PALMOTIĆEVA</t>
  </si>
  <si>
    <t>Tomislav Jurić</t>
  </si>
  <si>
    <t>tomislav.juric@zgh.hr</t>
  </si>
  <si>
    <t xml:space="preserve">stanje na dan 30.06.2019 </t>
  </si>
  <si>
    <t>Obveznik: ZAGREBAČKI HOLDING d.o.o.</t>
  </si>
  <si>
    <t>u razdoblju 01.01.2019 do 30.06.2019</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</si>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</sst>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font>
    <font>
      <sz val="9"/>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alignment vertical="top"/>
    </xf>
  </cellStyleXfs>
  <cellXfs count="31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3" fontId="17" fillId="9" borderId="47" xfId="0" applyNumberFormat="1" applyFont="1" applyFill="1" applyBorder="1" applyAlignment="1" applyProtection="1">
      <alignment horizontal="right" vertical="center" shrinkToFit="1"/>
      <protection locked="0"/>
    </xf>
    <xf numFmtId="0" fontId="25" fillId="10" borderId="1" xfId="0" applyFont="1" applyFill="1" applyBorder="1"/>
    <xf numFmtId="0" fontId="0" fillId="10" borderId="28" xfId="0" applyFill="1" applyBorder="1"/>
    <xf numFmtId="0" fontId="27" fillId="10" borderId="43"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4"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45" xfId="0" applyFont="1" applyFill="1" applyBorder="1" applyAlignment="1">
      <alignment vertical="center"/>
    </xf>
    <xf numFmtId="0" fontId="30" fillId="0" borderId="0" xfId="0" applyFont="1" applyFill="1"/>
    <xf numFmtId="0" fontId="4" fillId="10" borderId="43" xfId="0" applyFont="1" applyFill="1" applyBorder="1" applyAlignment="1">
      <alignment vertical="center" wrapText="1"/>
    </xf>
    <xf numFmtId="0" fontId="4" fillId="10" borderId="0" xfId="0" applyFont="1" applyFill="1" applyBorder="1" applyAlignment="1">
      <alignment horizontal="right" vertical="center" wrapText="1"/>
    </xf>
    <xf numFmtId="0" fontId="4" fillId="10" borderId="0" xfId="0" applyFont="1" applyFill="1" applyBorder="1" applyAlignment="1">
      <alignment vertical="center" wrapText="1"/>
    </xf>
    <xf numFmtId="1" fontId="4" fillId="11" borderId="46"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5" fillId="10" borderId="44" xfId="0" applyFont="1" applyFill="1" applyBorder="1" applyAlignment="1">
      <alignment vertical="center"/>
    </xf>
    <xf numFmtId="14" fontId="4" fillId="13" borderId="0" xfId="0" applyNumberFormat="1" applyFont="1" applyFill="1" applyBorder="1" applyAlignment="1" applyProtection="1">
      <alignment horizontal="center" vertical="center"/>
      <protection locked="0"/>
    </xf>
    <xf numFmtId="0" fontId="0" fillId="14" borderId="0" xfId="0" applyFill="1"/>
    <xf numFmtId="0" fontId="0" fillId="10" borderId="44" xfId="0" applyFill="1" applyBorder="1"/>
    <xf numFmtId="0" fontId="28" fillId="10" borderId="43" xfId="0" applyFont="1" applyFill="1" applyBorder="1"/>
    <xf numFmtId="0" fontId="28" fillId="10" borderId="0" xfId="0" applyFont="1" applyFill="1" applyBorder="1"/>
    <xf numFmtId="0" fontId="28" fillId="10" borderId="0" xfId="0" applyFont="1" applyFill="1" applyBorder="1" applyAlignment="1">
      <alignment vertical="center"/>
    </xf>
    <xf numFmtId="0" fontId="28" fillId="10" borderId="44" xfId="0" applyFont="1" applyFill="1" applyBorder="1" applyAlignment="1">
      <alignment vertical="center"/>
    </xf>
    <xf numFmtId="0" fontId="28" fillId="10" borderId="43" xfId="0" applyFont="1" applyFill="1" applyBorder="1" applyAlignment="1">
      <alignment wrapText="1"/>
    </xf>
    <xf numFmtId="0" fontId="28" fillId="10" borderId="44" xfId="0" applyFont="1" applyFill="1" applyBorder="1" applyAlignment="1">
      <alignment wrapText="1"/>
    </xf>
    <xf numFmtId="0" fontId="28" fillId="10" borderId="0" xfId="0" applyFont="1" applyFill="1" applyBorder="1" applyAlignment="1">
      <alignment wrapText="1"/>
    </xf>
    <xf numFmtId="0" fontId="28" fillId="10" borderId="44" xfId="0" applyFont="1" applyFill="1" applyBorder="1"/>
    <xf numFmtId="0" fontId="5" fillId="10" borderId="0" xfId="0" applyFont="1" applyFill="1" applyBorder="1" applyAlignment="1">
      <alignment horizontal="right" vertical="center" wrapText="1"/>
    </xf>
    <xf numFmtId="0" fontId="29" fillId="10" borderId="44" xfId="0" applyFont="1" applyFill="1" applyBorder="1" applyAlignment="1">
      <alignment vertical="center"/>
    </xf>
    <xf numFmtId="0" fontId="29" fillId="10" borderId="0" xfId="0" applyFont="1" applyFill="1" applyBorder="1" applyAlignment="1">
      <alignment vertical="center"/>
    </xf>
    <xf numFmtId="0" fontId="28" fillId="10" borderId="0" xfId="0" applyFont="1" applyFill="1" applyBorder="1" applyAlignment="1">
      <alignment vertical="top"/>
    </xf>
    <xf numFmtId="0" fontId="4" fillId="11" borderId="46" xfId="0" applyFont="1" applyFill="1" applyBorder="1" applyAlignment="1" applyProtection="1">
      <alignment horizontal="center" vertical="center"/>
      <protection locked="0"/>
    </xf>
    <xf numFmtId="0" fontId="4" fillId="10" borderId="0" xfId="0" applyFont="1" applyFill="1" applyBorder="1" applyAlignment="1">
      <alignment vertical="center"/>
    </xf>
    <xf numFmtId="49" fontId="4" fillId="11" borderId="46" xfId="0" applyNumberFormat="1" applyFont="1" applyFill="1" applyBorder="1" applyAlignment="1" applyProtection="1">
      <alignment horizontal="center" vertical="center"/>
      <protection locked="0"/>
    </xf>
    <xf numFmtId="0" fontId="31" fillId="10" borderId="0" xfId="0" applyFont="1" applyFill="1" applyBorder="1" applyAlignment="1"/>
    <xf numFmtId="0" fontId="32" fillId="10" borderId="0" xfId="0" applyFont="1" applyFill="1" applyBorder="1" applyAlignment="1">
      <alignment vertical="center"/>
    </xf>
    <xf numFmtId="0" fontId="33" fillId="10" borderId="44" xfId="0" applyFont="1" applyFill="1" applyBorder="1" applyAlignment="1">
      <alignment vertical="center"/>
    </xf>
    <xf numFmtId="0" fontId="4" fillId="10" borderId="0" xfId="0" applyFont="1" applyFill="1" applyBorder="1" applyAlignment="1">
      <alignment horizontal="center"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4" xfId="0" applyFont="1" applyFill="1" applyBorder="1" applyAlignment="1">
      <alignment vertical="center"/>
    </xf>
    <xf numFmtId="0" fontId="5" fillId="10" borderId="44" xfId="0" applyFont="1" applyFill="1" applyBorder="1" applyAlignment="1">
      <alignment horizontal="center" vertical="center"/>
    </xf>
    <xf numFmtId="0" fontId="4" fillId="11" borderId="4" xfId="0" applyFont="1" applyFill="1" applyBorder="1" applyAlignment="1" applyProtection="1">
      <alignment horizontal="center" vertical="center"/>
      <protection locked="0"/>
    </xf>
    <xf numFmtId="0" fontId="28" fillId="10" borderId="0" xfId="0" applyFont="1" applyFill="1" applyBorder="1" applyAlignment="1">
      <alignment vertical="top" wrapText="1"/>
    </xf>
    <xf numFmtId="0" fontId="28" fillId="10" borderId="43" xfId="0" applyFont="1" applyFill="1" applyBorder="1" applyProtection="1">
      <protection locked="0"/>
    </xf>
    <xf numFmtId="0" fontId="28" fillId="10" borderId="0" xfId="0" applyFont="1" applyFill="1" applyBorder="1" applyProtection="1">
      <protection locked="0"/>
    </xf>
    <xf numFmtId="0" fontId="28" fillId="10" borderId="0" xfId="0" applyFont="1" applyFill="1" applyBorder="1" applyAlignment="1" applyProtection="1">
      <alignment vertical="top"/>
      <protection locked="0"/>
    </xf>
    <xf numFmtId="0" fontId="28" fillId="10" borderId="0" xfId="0" applyFont="1" applyFill="1" applyBorder="1" applyAlignment="1" applyProtection="1">
      <alignment vertical="top" wrapText="1"/>
      <protection locked="0"/>
    </xf>
    <xf numFmtId="0" fontId="28" fillId="10" borderId="0" xfId="0" applyFont="1" applyFill="1" applyBorder="1" applyAlignment="1" applyProtection="1">
      <alignment wrapText="1"/>
      <protection locked="0"/>
    </xf>
    <xf numFmtId="0" fontId="28" fillId="10" borderId="44" xfId="0" applyFont="1" applyFill="1" applyBorder="1" applyProtection="1">
      <protection locked="0"/>
    </xf>
    <xf numFmtId="0" fontId="28" fillId="10" borderId="43" xfId="0" applyFont="1" applyFill="1" applyBorder="1" applyAlignment="1">
      <alignment vertical="top"/>
    </xf>
    <xf numFmtId="0" fontId="31" fillId="10" borderId="44" xfId="0" applyFont="1" applyFill="1" applyBorder="1"/>
    <xf numFmtId="0" fontId="0" fillId="10" borderId="3" xfId="0" applyFill="1" applyBorder="1"/>
    <xf numFmtId="0" fontId="0" fillId="10" borderId="2" xfId="0" applyFill="1" applyBorder="1"/>
    <xf numFmtId="0" fontId="0" fillId="10" borderId="4" xfId="0" applyFill="1" applyBorder="1"/>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43"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28" fillId="10" borderId="0" xfId="0" applyFont="1" applyFill="1" applyBorder="1"/>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4" xfId="0" applyFont="1" applyFill="1" applyBorder="1" applyAlignment="1">
      <alignment horizontal="center" vertical="center"/>
    </xf>
    <xf numFmtId="0" fontId="28" fillId="10" borderId="0" xfId="0" applyFont="1" applyFill="1" applyBorder="1" applyAlignment="1">
      <alignment vertical="top"/>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0" xfId="0" applyFont="1" applyFill="1" applyBorder="1" applyAlignment="1">
      <alignmen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3" xfId="0" applyFont="1" applyFill="1" applyBorder="1" applyAlignment="1">
      <alignment horizontal="left" vertical="center"/>
    </xf>
    <xf numFmtId="0" fontId="5" fillId="10" borderId="0" xfId="0" applyFont="1" applyFill="1" applyBorder="1" applyAlignment="1">
      <alignment horizontal="left" vertical="center"/>
    </xf>
    <xf numFmtId="0" fontId="4" fillId="2" borderId="3" xfId="5" applyFont="1" applyFill="1" applyBorder="1" applyAlignment="1" applyProtection="1">
      <alignment horizontal="right" vertical="center"/>
      <protection locked="0" hidden="1"/>
    </xf>
    <xf numFmtId="0" fontId="38" fillId="0" borderId="2" xfId="5" applyFont="1" applyBorder="1" applyAlignment="1" applyProtection="1">
      <protection locked="0"/>
    </xf>
    <xf numFmtId="0" fontId="38" fillId="0" borderId="4" xfId="5" applyFont="1" applyBorder="1" applyAlignment="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2" borderId="2" xfId="5" applyFont="1" applyFill="1" applyBorder="1" applyAlignment="1" applyProtection="1">
      <alignment horizontal="right" vertical="center"/>
      <protection locked="0" hidden="1"/>
    </xf>
    <xf numFmtId="0" fontId="4" fillId="2" borderId="4" xfId="5" applyFont="1" applyFill="1" applyBorder="1" applyAlignment="1" applyProtection="1">
      <alignment horizontal="right" vertical="center"/>
      <protection locked="0" hidden="1"/>
    </xf>
    <xf numFmtId="0" fontId="28" fillId="10" borderId="0" xfId="0" applyFont="1" applyFill="1" applyBorder="1" applyAlignment="1" applyProtection="1">
      <alignment vertical="top" wrapText="1"/>
      <protection locked="0"/>
    </xf>
    <xf numFmtId="0" fontId="28" fillId="10" borderId="0" xfId="0" applyFont="1" applyFill="1" applyBorder="1" applyAlignment="1">
      <alignment vertical="top" wrapText="1"/>
    </xf>
    <xf numFmtId="0" fontId="34" fillId="10" borderId="0" xfId="0" applyFont="1" applyFill="1" applyBorder="1" applyAlignment="1">
      <alignment vertical="center"/>
    </xf>
    <xf numFmtId="0" fontId="34" fillId="10" borderId="44" xfId="0" applyFont="1" applyFill="1" applyBorder="1" applyAlignment="1">
      <alignment vertical="center"/>
    </xf>
    <xf numFmtId="0" fontId="5" fillId="10" borderId="43" xfId="0" applyFont="1" applyFill="1" applyBorder="1" applyAlignment="1">
      <alignment horizontal="right" vertical="center"/>
    </xf>
    <xf numFmtId="0" fontId="5" fillId="10" borderId="0" xfId="0" applyFont="1" applyFill="1" applyBorder="1" applyAlignment="1">
      <alignment horizontal="right" vertical="center"/>
    </xf>
    <xf numFmtId="0" fontId="5" fillId="10" borderId="43" xfId="0" applyFont="1" applyFill="1" applyBorder="1" applyAlignment="1">
      <alignment horizontal="center" vertical="center"/>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4"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44"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3"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29" fillId="10" borderId="43" xfId="0" applyFont="1" applyFill="1" applyBorder="1" applyAlignment="1">
      <alignment vertical="center"/>
    </xf>
    <xf numFmtId="0" fontId="28" fillId="10" borderId="0" xfId="0" applyFont="1" applyFill="1" applyBorder="1" applyAlignment="1">
      <alignment wrapText="1"/>
    </xf>
    <xf numFmtId="0" fontId="28" fillId="10" borderId="43" xfId="0" applyFont="1" applyFill="1" applyBorder="1" applyAlignment="1">
      <alignment wrapText="1"/>
    </xf>
    <xf numFmtId="0" fontId="26" fillId="10" borderId="43"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8" fillId="10" borderId="0" xfId="0" applyFont="1" applyFill="1" applyBorder="1" applyAlignment="1">
      <alignment vertical="center" wrapText="1"/>
    </xf>
    <xf numFmtId="0" fontId="3" fillId="10" borderId="0" xfId="0" applyFont="1" applyFill="1" applyBorder="1" applyAlignment="1">
      <alignment horizontal="right" vertical="center" wrapText="1"/>
    </xf>
    <xf numFmtId="0" fontId="3" fillId="10" borderId="44" xfId="0" applyFont="1" applyFill="1" applyBorder="1" applyAlignment="1">
      <alignment horizontal="right" vertical="center" wrapText="1"/>
    </xf>
    <xf numFmtId="0" fontId="24" fillId="10" borderId="27" xfId="0" applyFont="1" applyFill="1" applyBorder="1" applyAlignment="1">
      <alignment vertical="center"/>
    </xf>
    <xf numFmtId="0" fontId="24" fillId="10" borderId="1" xfId="0" applyFont="1" applyFill="1" applyBorder="1" applyAlignment="1">
      <alignment vertical="center"/>
    </xf>
    <xf numFmtId="0" fontId="27" fillId="10" borderId="43"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4" xfId="0" applyFont="1" applyFill="1" applyBorder="1" applyAlignment="1">
      <alignment horizontal="center" vertical="center"/>
    </xf>
    <xf numFmtId="0" fontId="4" fillId="10" borderId="43"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9"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12" fillId="9"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18"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_TFI-POD" xfId="5"/>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2.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3.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4.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5.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A25" zoomScaleNormal="100" workbookViewId="0">
      <selection activeCell="C60" sqref="C60:I60"/>
    </sheetView>
  </sheetViews>
  <sheetFormatPr defaultRowHeight="12.75" x14ac:dyDescent="0.2"/>
  <cols>
    <col min="9" max="9" width="13.42578125" customWidth="1"/>
  </cols>
  <sheetData>
    <row r="1" spans="1:10" ht="15.75" x14ac:dyDescent="0.2">
      <c r="A1" s="179"/>
      <c r="B1" s="180"/>
      <c r="C1" s="180"/>
      <c r="D1" s="66"/>
      <c r="E1" s="66"/>
      <c r="F1" s="66"/>
      <c r="G1" s="66"/>
      <c r="H1" s="66"/>
      <c r="I1" s="66"/>
      <c r="J1" s="67"/>
    </row>
    <row r="2" spans="1:10" ht="14.45" customHeight="1" x14ac:dyDescent="0.2">
      <c r="A2" s="181" t="s">
        <v>404</v>
      </c>
      <c r="B2" s="182"/>
      <c r="C2" s="182"/>
      <c r="D2" s="182"/>
      <c r="E2" s="182"/>
      <c r="F2" s="182"/>
      <c r="G2" s="182"/>
      <c r="H2" s="182"/>
      <c r="I2" s="182"/>
      <c r="J2" s="183"/>
    </row>
    <row r="3" spans="1:10" ht="15" x14ac:dyDescent="0.2">
      <c r="A3" s="68"/>
      <c r="B3" s="69"/>
      <c r="C3" s="69"/>
      <c r="D3" s="69"/>
      <c r="E3" s="69"/>
      <c r="F3" s="69"/>
      <c r="G3" s="69"/>
      <c r="H3" s="69"/>
      <c r="I3" s="69"/>
      <c r="J3" s="70"/>
    </row>
    <row r="4" spans="1:10" ht="33.6" customHeight="1" x14ac:dyDescent="0.2">
      <c r="A4" s="184" t="s">
        <v>389</v>
      </c>
      <c r="B4" s="185"/>
      <c r="C4" s="185"/>
      <c r="D4" s="185"/>
      <c r="E4" s="186">
        <v>43466</v>
      </c>
      <c r="F4" s="187"/>
      <c r="G4" s="71" t="s">
        <v>0</v>
      </c>
      <c r="H4" s="186">
        <v>43646</v>
      </c>
      <c r="I4" s="187"/>
      <c r="J4" s="72"/>
    </row>
    <row r="5" spans="1:10" s="73" customFormat="1" ht="10.15" customHeight="1" x14ac:dyDescent="0.25">
      <c r="A5" s="188"/>
      <c r="B5" s="189"/>
      <c r="C5" s="189"/>
      <c r="D5" s="189"/>
      <c r="E5" s="189"/>
      <c r="F5" s="189"/>
      <c r="G5" s="189"/>
      <c r="H5" s="189"/>
      <c r="I5" s="189"/>
      <c r="J5" s="190"/>
    </row>
    <row r="6" spans="1:10" ht="20.45" customHeight="1" x14ac:dyDescent="0.2">
      <c r="A6" s="74"/>
      <c r="B6" s="75" t="s">
        <v>412</v>
      </c>
      <c r="C6" s="76"/>
      <c r="D6" s="76"/>
      <c r="E6" s="77">
        <v>2019</v>
      </c>
      <c r="F6" s="78"/>
      <c r="G6" s="71"/>
      <c r="H6" s="78"/>
      <c r="I6" s="78"/>
      <c r="J6" s="79"/>
    </row>
    <row r="7" spans="1:10" s="81" customFormat="1" ht="10.9" customHeight="1" x14ac:dyDescent="0.2">
      <c r="A7" s="74"/>
      <c r="B7" s="76"/>
      <c r="C7" s="76"/>
      <c r="D7" s="76"/>
      <c r="E7" s="80"/>
      <c r="F7" s="80"/>
      <c r="G7" s="71"/>
      <c r="H7" s="80"/>
      <c r="I7" s="80"/>
      <c r="J7" s="79"/>
    </row>
    <row r="8" spans="1:10" ht="37.9" customHeight="1" x14ac:dyDescent="0.2">
      <c r="A8" s="174" t="s">
        <v>442</v>
      </c>
      <c r="B8" s="175"/>
      <c r="C8" s="175"/>
      <c r="D8" s="175"/>
      <c r="E8" s="175"/>
      <c r="F8" s="175"/>
      <c r="G8" s="175"/>
      <c r="H8" s="175"/>
      <c r="I8" s="175"/>
      <c r="J8" s="82"/>
    </row>
    <row r="9" spans="1:10" ht="14.25" x14ac:dyDescent="0.2">
      <c r="A9" s="83"/>
      <c r="B9" s="84"/>
      <c r="C9" s="84"/>
      <c r="D9" s="84"/>
      <c r="E9" s="176"/>
      <c r="F9" s="176"/>
      <c r="G9" s="128"/>
      <c r="H9" s="128"/>
      <c r="I9" s="85"/>
      <c r="J9" s="86"/>
    </row>
    <row r="10" spans="1:10" ht="25.9" customHeight="1" x14ac:dyDescent="0.2">
      <c r="A10" s="156" t="s">
        <v>390</v>
      </c>
      <c r="B10" s="157"/>
      <c r="C10" s="166" t="s">
        <v>430</v>
      </c>
      <c r="D10" s="167"/>
      <c r="E10" s="87"/>
      <c r="F10" s="177" t="s">
        <v>413</v>
      </c>
      <c r="G10" s="178"/>
      <c r="H10" s="139" t="s">
        <v>434</v>
      </c>
      <c r="I10" s="140"/>
      <c r="J10" s="88"/>
    </row>
    <row r="11" spans="1:10" ht="15.6" customHeight="1" x14ac:dyDescent="0.2">
      <c r="A11" s="83"/>
      <c r="B11" s="84"/>
      <c r="C11" s="84"/>
      <c r="D11" s="84"/>
      <c r="E11" s="172"/>
      <c r="F11" s="172"/>
      <c r="G11" s="172"/>
      <c r="H11" s="172"/>
      <c r="I11" s="89"/>
      <c r="J11" s="88"/>
    </row>
    <row r="12" spans="1:10" ht="21" customHeight="1" x14ac:dyDescent="0.2">
      <c r="A12" s="122" t="s">
        <v>405</v>
      </c>
      <c r="B12" s="157"/>
      <c r="C12" s="166" t="s">
        <v>431</v>
      </c>
      <c r="D12" s="167"/>
      <c r="E12" s="173"/>
      <c r="F12" s="172"/>
      <c r="G12" s="172"/>
      <c r="H12" s="172"/>
      <c r="I12" s="89"/>
      <c r="J12" s="88"/>
    </row>
    <row r="13" spans="1:10" ht="10.9" customHeight="1" x14ac:dyDescent="0.2">
      <c r="A13" s="87"/>
      <c r="B13" s="89"/>
      <c r="C13" s="84"/>
      <c r="D13" s="84"/>
      <c r="E13" s="128"/>
      <c r="F13" s="128"/>
      <c r="G13" s="128"/>
      <c r="H13" s="128"/>
      <c r="I13" s="84"/>
      <c r="J13" s="90"/>
    </row>
    <row r="14" spans="1:10" ht="22.9" customHeight="1" x14ac:dyDescent="0.2">
      <c r="A14" s="122" t="s">
        <v>391</v>
      </c>
      <c r="B14" s="165"/>
      <c r="C14" s="166" t="s">
        <v>432</v>
      </c>
      <c r="D14" s="167"/>
      <c r="E14" s="171"/>
      <c r="F14" s="159"/>
      <c r="G14" s="91" t="s">
        <v>414</v>
      </c>
      <c r="H14" s="139"/>
      <c r="I14" s="140"/>
      <c r="J14" s="92"/>
    </row>
    <row r="15" spans="1:10" ht="14.45" customHeight="1" x14ac:dyDescent="0.2">
      <c r="A15" s="87"/>
      <c r="B15" s="89"/>
      <c r="C15" s="84"/>
      <c r="D15" s="84"/>
      <c r="E15" s="128"/>
      <c r="F15" s="128"/>
      <c r="G15" s="128"/>
      <c r="H15" s="128"/>
      <c r="I15" s="84"/>
      <c r="J15" s="90"/>
    </row>
    <row r="16" spans="1:10" ht="13.15" customHeight="1" x14ac:dyDescent="0.2">
      <c r="A16" s="122" t="s">
        <v>415</v>
      </c>
      <c r="B16" s="165"/>
      <c r="C16" s="166" t="s">
        <v>433</v>
      </c>
      <c r="D16" s="167"/>
      <c r="E16" s="93"/>
      <c r="F16" s="93"/>
      <c r="G16" s="93"/>
      <c r="H16" s="93"/>
      <c r="I16" s="93"/>
      <c r="J16" s="92"/>
    </row>
    <row r="17" spans="1:10" ht="14.45" customHeight="1" x14ac:dyDescent="0.2">
      <c r="A17" s="168"/>
      <c r="B17" s="169"/>
      <c r="C17" s="169"/>
      <c r="D17" s="169"/>
      <c r="E17" s="169"/>
      <c r="F17" s="169"/>
      <c r="G17" s="169"/>
      <c r="H17" s="169"/>
      <c r="I17" s="169"/>
      <c r="J17" s="170"/>
    </row>
    <row r="18" spans="1:10" x14ac:dyDescent="0.2">
      <c r="A18" s="156" t="s">
        <v>392</v>
      </c>
      <c r="B18" s="157"/>
      <c r="C18" s="135" t="s">
        <v>435</v>
      </c>
      <c r="D18" s="136"/>
      <c r="E18" s="136"/>
      <c r="F18" s="136"/>
      <c r="G18" s="136"/>
      <c r="H18" s="136"/>
      <c r="I18" s="136"/>
      <c r="J18" s="137"/>
    </row>
    <row r="19" spans="1:10" ht="14.25" x14ac:dyDescent="0.2">
      <c r="A19" s="83"/>
      <c r="B19" s="84"/>
      <c r="C19" s="94"/>
      <c r="D19" s="84"/>
      <c r="E19" s="128"/>
      <c r="F19" s="128"/>
      <c r="G19" s="128"/>
      <c r="H19" s="128"/>
      <c r="I19" s="84"/>
      <c r="J19" s="90"/>
    </row>
    <row r="20" spans="1:10" ht="14.25" x14ac:dyDescent="0.2">
      <c r="A20" s="156" t="s">
        <v>393</v>
      </c>
      <c r="B20" s="157"/>
      <c r="C20" s="139">
        <v>10000</v>
      </c>
      <c r="D20" s="140"/>
      <c r="E20" s="128"/>
      <c r="F20" s="128"/>
      <c r="G20" s="135" t="s">
        <v>436</v>
      </c>
      <c r="H20" s="136"/>
      <c r="I20" s="136"/>
      <c r="J20" s="137"/>
    </row>
    <row r="21" spans="1:10" ht="14.25" x14ac:dyDescent="0.2">
      <c r="A21" s="83"/>
      <c r="B21" s="84"/>
      <c r="C21" s="84"/>
      <c r="D21" s="84"/>
      <c r="E21" s="128"/>
      <c r="F21" s="128"/>
      <c r="G21" s="128"/>
      <c r="H21" s="128"/>
      <c r="I21" s="84"/>
      <c r="J21" s="90"/>
    </row>
    <row r="22" spans="1:10" x14ac:dyDescent="0.2">
      <c r="A22" s="156" t="s">
        <v>394</v>
      </c>
      <c r="B22" s="157"/>
      <c r="C22" s="135" t="s">
        <v>437</v>
      </c>
      <c r="D22" s="136"/>
      <c r="E22" s="136"/>
      <c r="F22" s="136"/>
      <c r="G22" s="136"/>
      <c r="H22" s="136"/>
      <c r="I22" s="136"/>
      <c r="J22" s="137"/>
    </row>
    <row r="23" spans="1:10" ht="14.25" x14ac:dyDescent="0.2">
      <c r="A23" s="83"/>
      <c r="B23" s="84"/>
      <c r="C23" s="84"/>
      <c r="D23" s="84"/>
      <c r="E23" s="128"/>
      <c r="F23" s="128"/>
      <c r="G23" s="128"/>
      <c r="H23" s="128"/>
      <c r="I23" s="84"/>
      <c r="J23" s="90"/>
    </row>
    <row r="24" spans="1:10" ht="14.25" x14ac:dyDescent="0.2">
      <c r="A24" s="156" t="s">
        <v>395</v>
      </c>
      <c r="B24" s="157"/>
      <c r="C24" s="162" t="s">
        <v>438</v>
      </c>
      <c r="D24" s="163"/>
      <c r="E24" s="163"/>
      <c r="F24" s="163"/>
      <c r="G24" s="163"/>
      <c r="H24" s="163"/>
      <c r="I24" s="163"/>
      <c r="J24" s="164"/>
    </row>
    <row r="25" spans="1:10" ht="14.25" x14ac:dyDescent="0.2">
      <c r="A25" s="83"/>
      <c r="B25" s="84"/>
      <c r="C25" s="94"/>
      <c r="D25" s="84"/>
      <c r="E25" s="128"/>
      <c r="F25" s="128"/>
      <c r="G25" s="128"/>
      <c r="H25" s="128"/>
      <c r="I25" s="84"/>
      <c r="J25" s="90"/>
    </row>
    <row r="26" spans="1:10" ht="14.25" x14ac:dyDescent="0.2">
      <c r="A26" s="156" t="s">
        <v>396</v>
      </c>
      <c r="B26" s="157"/>
      <c r="C26" s="162" t="s">
        <v>439</v>
      </c>
      <c r="D26" s="163"/>
      <c r="E26" s="163"/>
      <c r="F26" s="163"/>
      <c r="G26" s="163"/>
      <c r="H26" s="163"/>
      <c r="I26" s="163"/>
      <c r="J26" s="164"/>
    </row>
    <row r="27" spans="1:10" ht="13.9" customHeight="1" x14ac:dyDescent="0.2">
      <c r="A27" s="83"/>
      <c r="B27" s="84"/>
      <c r="C27" s="94"/>
      <c r="D27" s="84"/>
      <c r="E27" s="128"/>
      <c r="F27" s="128"/>
      <c r="G27" s="128"/>
      <c r="H27" s="128"/>
      <c r="I27" s="84"/>
      <c r="J27" s="90"/>
    </row>
    <row r="28" spans="1:10" ht="22.9" customHeight="1" x14ac:dyDescent="0.2">
      <c r="A28" s="122" t="s">
        <v>406</v>
      </c>
      <c r="B28" s="157"/>
      <c r="C28" s="95"/>
      <c r="D28" s="96"/>
      <c r="E28" s="138"/>
      <c r="F28" s="138"/>
      <c r="G28" s="138"/>
      <c r="H28" s="138"/>
      <c r="I28" s="160"/>
      <c r="J28" s="161"/>
    </row>
    <row r="29" spans="1:10" ht="14.25" x14ac:dyDescent="0.2">
      <c r="A29" s="83"/>
      <c r="B29" s="84"/>
      <c r="C29" s="84"/>
      <c r="D29" s="84"/>
      <c r="E29" s="128"/>
      <c r="F29" s="128"/>
      <c r="G29" s="128"/>
      <c r="H29" s="128"/>
      <c r="I29" s="84"/>
      <c r="J29" s="90"/>
    </row>
    <row r="30" spans="1:10" ht="15" x14ac:dyDescent="0.2">
      <c r="A30" s="156" t="s">
        <v>397</v>
      </c>
      <c r="B30" s="157"/>
      <c r="C30" s="97" t="s">
        <v>418</v>
      </c>
      <c r="D30" s="158" t="s">
        <v>416</v>
      </c>
      <c r="E30" s="132"/>
      <c r="F30" s="132"/>
      <c r="G30" s="132"/>
      <c r="H30" s="98" t="s">
        <v>417</v>
      </c>
      <c r="I30" s="99" t="s">
        <v>418</v>
      </c>
      <c r="J30" s="100"/>
    </row>
    <row r="31" spans="1:10" x14ac:dyDescent="0.2">
      <c r="A31" s="156"/>
      <c r="B31" s="157"/>
      <c r="C31" s="101"/>
      <c r="D31" s="71"/>
      <c r="E31" s="159"/>
      <c r="F31" s="159"/>
      <c r="G31" s="159"/>
      <c r="H31" s="159"/>
      <c r="I31" s="154"/>
      <c r="J31" s="155"/>
    </row>
    <row r="32" spans="1:10" x14ac:dyDescent="0.2">
      <c r="A32" s="156" t="s">
        <v>407</v>
      </c>
      <c r="B32" s="157"/>
      <c r="C32" s="95" t="s">
        <v>420</v>
      </c>
      <c r="D32" s="158" t="s">
        <v>419</v>
      </c>
      <c r="E32" s="132"/>
      <c r="F32" s="132"/>
      <c r="G32" s="132"/>
      <c r="H32" s="102" t="s">
        <v>420</v>
      </c>
      <c r="I32" s="103" t="s">
        <v>421</v>
      </c>
      <c r="J32" s="104"/>
    </row>
    <row r="33" spans="1:10" ht="14.25" x14ac:dyDescent="0.2">
      <c r="A33" s="83"/>
      <c r="B33" s="84"/>
      <c r="C33" s="84"/>
      <c r="D33" s="84"/>
      <c r="E33" s="128"/>
      <c r="F33" s="128"/>
      <c r="G33" s="128"/>
      <c r="H33" s="128"/>
      <c r="I33" s="84"/>
      <c r="J33" s="90"/>
    </row>
    <row r="34" spans="1:10" x14ac:dyDescent="0.2">
      <c r="A34" s="158" t="s">
        <v>408</v>
      </c>
      <c r="B34" s="132"/>
      <c r="C34" s="132"/>
      <c r="D34" s="132"/>
      <c r="E34" s="132" t="s">
        <v>398</v>
      </c>
      <c r="F34" s="132"/>
      <c r="G34" s="132"/>
      <c r="H34" s="132"/>
      <c r="I34" s="132"/>
      <c r="J34" s="105" t="s">
        <v>399</v>
      </c>
    </row>
    <row r="35" spans="1:10" ht="14.25" x14ac:dyDescent="0.2">
      <c r="A35" s="83"/>
      <c r="B35" s="84"/>
      <c r="C35" s="84"/>
      <c r="D35" s="84"/>
      <c r="E35" s="128"/>
      <c r="F35" s="128"/>
      <c r="G35" s="128"/>
      <c r="H35" s="128"/>
      <c r="I35" s="84"/>
      <c r="J35" s="86"/>
    </row>
    <row r="36" spans="1:10" x14ac:dyDescent="0.2">
      <c r="A36" s="146" t="s">
        <v>440</v>
      </c>
      <c r="B36" s="147"/>
      <c r="C36" s="147"/>
      <c r="D36" s="147"/>
      <c r="E36" s="146" t="s">
        <v>443</v>
      </c>
      <c r="F36" s="147"/>
      <c r="G36" s="147"/>
      <c r="H36" s="147"/>
      <c r="I36" s="148"/>
      <c r="J36" s="106">
        <v>3276066</v>
      </c>
    </row>
    <row r="37" spans="1:10" ht="14.25" x14ac:dyDescent="0.2">
      <c r="A37" s="83"/>
      <c r="B37" s="84"/>
      <c r="C37" s="94"/>
      <c r="D37" s="153"/>
      <c r="E37" s="153"/>
      <c r="F37" s="153"/>
      <c r="G37" s="153"/>
      <c r="H37" s="153"/>
      <c r="I37" s="153"/>
      <c r="J37" s="90"/>
    </row>
    <row r="38" spans="1:10" x14ac:dyDescent="0.2">
      <c r="A38" s="146" t="s">
        <v>441</v>
      </c>
      <c r="B38" s="147"/>
      <c r="C38" s="147"/>
      <c r="D38" s="148"/>
      <c r="E38" s="146" t="s">
        <v>443</v>
      </c>
      <c r="F38" s="147"/>
      <c r="G38" s="147"/>
      <c r="H38" s="147"/>
      <c r="I38" s="148"/>
      <c r="J38" s="95">
        <v>2371090</v>
      </c>
    </row>
    <row r="39" spans="1:10" ht="14.25" x14ac:dyDescent="0.2">
      <c r="A39" s="83"/>
      <c r="B39" s="84"/>
      <c r="C39" s="94"/>
      <c r="D39" s="107"/>
      <c r="E39" s="153"/>
      <c r="F39" s="153"/>
      <c r="G39" s="153"/>
      <c r="H39" s="153"/>
      <c r="I39" s="89"/>
      <c r="J39" s="90"/>
    </row>
    <row r="40" spans="1:10" x14ac:dyDescent="0.2">
      <c r="A40" s="143" t="s">
        <v>444</v>
      </c>
      <c r="B40" s="150"/>
      <c r="C40" s="150"/>
      <c r="D40" s="151"/>
      <c r="E40" s="146" t="s">
        <v>445</v>
      </c>
      <c r="F40" s="147"/>
      <c r="G40" s="147"/>
      <c r="H40" s="147"/>
      <c r="I40" s="148"/>
      <c r="J40" s="95">
        <v>1269739</v>
      </c>
    </row>
    <row r="41" spans="1:10" ht="14.25" x14ac:dyDescent="0.2">
      <c r="A41" s="108"/>
      <c r="B41" s="109"/>
      <c r="C41" s="110"/>
      <c r="D41" s="111"/>
      <c r="E41" s="152"/>
      <c r="F41" s="152"/>
      <c r="G41" s="152"/>
      <c r="H41" s="152"/>
      <c r="I41" s="112"/>
      <c r="J41" s="113"/>
    </row>
    <row r="42" spans="1:10" x14ac:dyDescent="0.2">
      <c r="A42" s="143" t="s">
        <v>446</v>
      </c>
      <c r="B42" s="150"/>
      <c r="C42" s="150"/>
      <c r="D42" s="151"/>
      <c r="E42" s="146" t="s">
        <v>447</v>
      </c>
      <c r="F42" s="147"/>
      <c r="G42" s="147"/>
      <c r="H42" s="147"/>
      <c r="I42" s="148"/>
      <c r="J42" s="95">
        <v>2076543</v>
      </c>
    </row>
    <row r="43" spans="1:10" ht="14.25" x14ac:dyDescent="0.2">
      <c r="A43" s="108"/>
      <c r="B43" s="109"/>
      <c r="C43" s="110"/>
      <c r="D43" s="111"/>
      <c r="E43" s="152"/>
      <c r="F43" s="152"/>
      <c r="G43" s="152"/>
      <c r="H43" s="152"/>
      <c r="I43" s="112"/>
      <c r="J43" s="113"/>
    </row>
    <row r="44" spans="1:10" x14ac:dyDescent="0.2">
      <c r="A44" s="143" t="s">
        <v>448</v>
      </c>
      <c r="B44" s="150"/>
      <c r="C44" s="150"/>
      <c r="D44" s="151"/>
      <c r="E44" s="146" t="s">
        <v>449</v>
      </c>
      <c r="F44" s="147"/>
      <c r="G44" s="147"/>
      <c r="H44" s="147"/>
      <c r="I44" s="148"/>
      <c r="J44" s="95">
        <v>4123433</v>
      </c>
    </row>
    <row r="45" spans="1:10" ht="14.25" x14ac:dyDescent="0.2">
      <c r="A45" s="108"/>
      <c r="B45" s="109"/>
      <c r="C45" s="110"/>
      <c r="D45" s="111"/>
      <c r="E45" s="152"/>
      <c r="F45" s="152"/>
      <c r="G45" s="152"/>
      <c r="H45" s="152"/>
      <c r="I45" s="112"/>
      <c r="J45" s="113"/>
    </row>
    <row r="46" spans="1:10" x14ac:dyDescent="0.2">
      <c r="A46" s="143" t="s">
        <v>450</v>
      </c>
      <c r="B46" s="150"/>
      <c r="C46" s="150"/>
      <c r="D46" s="151"/>
      <c r="E46" s="146" t="s">
        <v>451</v>
      </c>
      <c r="F46" s="147"/>
      <c r="G46" s="147"/>
      <c r="H46" s="147"/>
      <c r="I46" s="148"/>
      <c r="J46" s="95">
        <v>4123425</v>
      </c>
    </row>
    <row r="47" spans="1:10" ht="14.25" x14ac:dyDescent="0.2">
      <c r="A47" s="108"/>
      <c r="B47" s="109"/>
      <c r="C47" s="110"/>
      <c r="D47" s="111"/>
      <c r="E47" s="152"/>
      <c r="F47" s="152"/>
      <c r="G47" s="152"/>
      <c r="H47" s="152"/>
      <c r="I47" s="112"/>
      <c r="J47" s="113"/>
    </row>
    <row r="48" spans="1:10" x14ac:dyDescent="0.2">
      <c r="A48" s="143" t="s">
        <v>452</v>
      </c>
      <c r="B48" s="150"/>
      <c r="C48" s="150"/>
      <c r="D48" s="151"/>
      <c r="E48" s="146" t="s">
        <v>453</v>
      </c>
      <c r="F48" s="147"/>
      <c r="G48" s="147"/>
      <c r="H48" s="147"/>
      <c r="I48" s="148"/>
      <c r="J48" s="95">
        <v>4124286</v>
      </c>
    </row>
    <row r="49" spans="1:10" ht="14.25" x14ac:dyDescent="0.2">
      <c r="A49" s="83"/>
      <c r="B49" s="84"/>
      <c r="C49" s="94"/>
      <c r="D49" s="107"/>
      <c r="E49" s="107"/>
      <c r="F49" s="107"/>
      <c r="G49" s="107"/>
      <c r="H49" s="107"/>
      <c r="I49" s="89"/>
      <c r="J49" s="90"/>
    </row>
    <row r="50" spans="1:10" x14ac:dyDescent="0.2">
      <c r="A50" s="143" t="s">
        <v>454</v>
      </c>
      <c r="B50" s="150"/>
      <c r="C50" s="150"/>
      <c r="D50" s="151"/>
      <c r="E50" s="146" t="s">
        <v>455</v>
      </c>
      <c r="F50" s="147"/>
      <c r="G50" s="147"/>
      <c r="H50" s="147"/>
      <c r="I50" s="148"/>
      <c r="J50" s="95">
        <v>4123506</v>
      </c>
    </row>
    <row r="51" spans="1:10" ht="14.25" x14ac:dyDescent="0.2">
      <c r="A51" s="114"/>
      <c r="B51" s="94"/>
      <c r="C51" s="134"/>
      <c r="D51" s="134"/>
      <c r="E51" s="128"/>
      <c r="F51" s="128"/>
      <c r="G51" s="134"/>
      <c r="H51" s="134"/>
      <c r="I51" s="134"/>
      <c r="J51" s="90"/>
    </row>
    <row r="52" spans="1:10" x14ac:dyDescent="0.2">
      <c r="A52" s="143" t="s">
        <v>456</v>
      </c>
      <c r="B52" s="144"/>
      <c r="C52" s="144"/>
      <c r="D52" s="145"/>
      <c r="E52" s="146" t="s">
        <v>457</v>
      </c>
      <c r="F52" s="147"/>
      <c r="G52" s="147"/>
      <c r="H52" s="147"/>
      <c r="I52" s="148"/>
      <c r="J52" s="95">
        <v>3205517</v>
      </c>
    </row>
    <row r="53" spans="1:10" ht="14.25" x14ac:dyDescent="0.2">
      <c r="A53" s="114"/>
      <c r="B53" s="94"/>
      <c r="C53" s="94"/>
      <c r="D53" s="84"/>
      <c r="E53" s="149"/>
      <c r="F53" s="149"/>
      <c r="G53" s="134"/>
      <c r="H53" s="134"/>
      <c r="I53" s="84"/>
      <c r="J53" s="90"/>
    </row>
    <row r="54" spans="1:10" x14ac:dyDescent="0.2">
      <c r="A54" s="143"/>
      <c r="B54" s="144"/>
      <c r="C54" s="144"/>
      <c r="D54" s="145"/>
      <c r="E54" s="146"/>
      <c r="F54" s="147"/>
      <c r="G54" s="147"/>
      <c r="H54" s="147"/>
      <c r="I54" s="148"/>
      <c r="J54" s="95"/>
    </row>
    <row r="55" spans="1:10" ht="14.25" x14ac:dyDescent="0.2">
      <c r="A55" s="114"/>
      <c r="B55" s="94"/>
      <c r="C55" s="94"/>
      <c r="D55" s="84"/>
      <c r="E55" s="128"/>
      <c r="F55" s="128"/>
      <c r="G55" s="134"/>
      <c r="H55" s="134"/>
      <c r="I55" s="84"/>
      <c r="J55" s="115" t="s">
        <v>422</v>
      </c>
    </row>
    <row r="56" spans="1:10" ht="14.25" x14ac:dyDescent="0.2">
      <c r="A56" s="114"/>
      <c r="B56" s="94"/>
      <c r="C56" s="94"/>
      <c r="D56" s="84"/>
      <c r="E56" s="128"/>
      <c r="F56" s="128"/>
      <c r="G56" s="134"/>
      <c r="H56" s="134"/>
      <c r="I56" s="84"/>
      <c r="J56" s="115" t="s">
        <v>423</v>
      </c>
    </row>
    <row r="57" spans="1:10" ht="14.45" customHeight="1" x14ac:dyDescent="0.2">
      <c r="A57" s="122" t="s">
        <v>400</v>
      </c>
      <c r="B57" s="123"/>
      <c r="C57" s="139" t="s">
        <v>423</v>
      </c>
      <c r="D57" s="140"/>
      <c r="E57" s="141" t="s">
        <v>424</v>
      </c>
      <c r="F57" s="142"/>
      <c r="G57" s="135"/>
      <c r="H57" s="136"/>
      <c r="I57" s="136"/>
      <c r="J57" s="137"/>
    </row>
    <row r="58" spans="1:10" ht="14.25" x14ac:dyDescent="0.2">
      <c r="A58" s="114"/>
      <c r="B58" s="94"/>
      <c r="C58" s="134"/>
      <c r="D58" s="134"/>
      <c r="E58" s="128"/>
      <c r="F58" s="128"/>
      <c r="G58" s="121" t="s">
        <v>425</v>
      </c>
      <c r="H58" s="121"/>
      <c r="I58" s="121"/>
      <c r="J58" s="79"/>
    </row>
    <row r="59" spans="1:10" ht="13.9" customHeight="1" x14ac:dyDescent="0.2">
      <c r="A59" s="122" t="s">
        <v>401</v>
      </c>
      <c r="B59" s="123"/>
      <c r="C59" s="135" t="s">
        <v>458</v>
      </c>
      <c r="D59" s="136"/>
      <c r="E59" s="136"/>
      <c r="F59" s="136"/>
      <c r="G59" s="136"/>
      <c r="H59" s="136"/>
      <c r="I59" s="136"/>
      <c r="J59" s="137"/>
    </row>
    <row r="60" spans="1:10" ht="14.25" x14ac:dyDescent="0.2">
      <c r="A60" s="83"/>
      <c r="B60" s="84"/>
      <c r="C60" s="138" t="s">
        <v>402</v>
      </c>
      <c r="D60" s="138"/>
      <c r="E60" s="138"/>
      <c r="F60" s="138"/>
      <c r="G60" s="138"/>
      <c r="H60" s="138"/>
      <c r="I60" s="138"/>
      <c r="J60" s="90"/>
    </row>
    <row r="61" spans="1:10" ht="14.25" x14ac:dyDescent="0.2">
      <c r="A61" s="122" t="s">
        <v>403</v>
      </c>
      <c r="B61" s="123"/>
      <c r="C61" s="129"/>
      <c r="D61" s="130"/>
      <c r="E61" s="131"/>
      <c r="F61" s="128"/>
      <c r="G61" s="128"/>
      <c r="H61" s="132"/>
      <c r="I61" s="132"/>
      <c r="J61" s="133"/>
    </row>
    <row r="62" spans="1:10" ht="14.25" x14ac:dyDescent="0.2">
      <c r="A62" s="83"/>
      <c r="B62" s="84"/>
      <c r="C62" s="94"/>
      <c r="D62" s="84"/>
      <c r="E62" s="128"/>
      <c r="F62" s="128"/>
      <c r="G62" s="128"/>
      <c r="H62" s="128"/>
      <c r="I62" s="84"/>
      <c r="J62" s="90"/>
    </row>
    <row r="63" spans="1:10" ht="14.45" customHeight="1" x14ac:dyDescent="0.2">
      <c r="A63" s="122" t="s">
        <v>395</v>
      </c>
      <c r="B63" s="123"/>
      <c r="C63" s="124" t="s">
        <v>459</v>
      </c>
      <c r="D63" s="125"/>
      <c r="E63" s="125"/>
      <c r="F63" s="125"/>
      <c r="G63" s="125"/>
      <c r="H63" s="125"/>
      <c r="I63" s="125"/>
      <c r="J63" s="126"/>
    </row>
    <row r="64" spans="1:10" ht="14.25" x14ac:dyDescent="0.2">
      <c r="A64" s="83"/>
      <c r="B64" s="84"/>
      <c r="C64" s="84"/>
      <c r="D64" s="84"/>
      <c r="E64" s="128"/>
      <c r="F64" s="128"/>
      <c r="G64" s="128"/>
      <c r="H64" s="128"/>
      <c r="I64" s="84"/>
      <c r="J64" s="90"/>
    </row>
    <row r="65" spans="1:10" ht="14.25" x14ac:dyDescent="0.2">
      <c r="A65" s="122" t="s">
        <v>426</v>
      </c>
      <c r="B65" s="123"/>
      <c r="C65" s="124"/>
      <c r="D65" s="125"/>
      <c r="E65" s="125"/>
      <c r="F65" s="125"/>
      <c r="G65" s="125"/>
      <c r="H65" s="125"/>
      <c r="I65" s="125"/>
      <c r="J65" s="126"/>
    </row>
    <row r="66" spans="1:10" ht="14.45" customHeight="1" x14ac:dyDescent="0.2">
      <c r="A66" s="83"/>
      <c r="B66" s="84"/>
      <c r="C66" s="121" t="s">
        <v>427</v>
      </c>
      <c r="D66" s="121"/>
      <c r="E66" s="121"/>
      <c r="F66" s="121"/>
      <c r="G66" s="84"/>
      <c r="H66" s="84"/>
      <c r="I66" s="84"/>
      <c r="J66" s="90"/>
    </row>
    <row r="67" spans="1:10" ht="14.25" x14ac:dyDescent="0.2">
      <c r="A67" s="122" t="s">
        <v>428</v>
      </c>
      <c r="B67" s="123"/>
      <c r="C67" s="124"/>
      <c r="D67" s="125"/>
      <c r="E67" s="125"/>
      <c r="F67" s="125"/>
      <c r="G67" s="125"/>
      <c r="H67" s="125"/>
      <c r="I67" s="125"/>
      <c r="J67" s="126"/>
    </row>
    <row r="68" spans="1:10" ht="14.45" customHeight="1" x14ac:dyDescent="0.2">
      <c r="A68" s="116"/>
      <c r="B68" s="117"/>
      <c r="C68" s="127" t="s">
        <v>429</v>
      </c>
      <c r="D68" s="127"/>
      <c r="E68" s="127"/>
      <c r="F68" s="127"/>
      <c r="G68" s="127"/>
      <c r="H68" s="117"/>
      <c r="I68" s="117"/>
      <c r="J68" s="118"/>
    </row>
    <row r="75" spans="1:10" ht="27" customHeight="1" x14ac:dyDescent="0.2"/>
    <row r="79" spans="1:10"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38">
    <mergeCell ref="A8:I8"/>
    <mergeCell ref="E9:F9"/>
    <mergeCell ref="G9:H9"/>
    <mergeCell ref="A10:B10"/>
    <mergeCell ref="C10:D10"/>
    <mergeCell ref="F10:G10"/>
    <mergeCell ref="H10:I10"/>
    <mergeCell ref="A1:C1"/>
    <mergeCell ref="A2:J2"/>
    <mergeCell ref="A4:D4"/>
    <mergeCell ref="E4:F4"/>
    <mergeCell ref="H4:I4"/>
    <mergeCell ref="A5:J5"/>
    <mergeCell ref="E13:F13"/>
    <mergeCell ref="G13:H13"/>
    <mergeCell ref="A14:B14"/>
    <mergeCell ref="C14:D14"/>
    <mergeCell ref="E14:F14"/>
    <mergeCell ref="H14:I14"/>
    <mergeCell ref="E11:F11"/>
    <mergeCell ref="G11:H11"/>
    <mergeCell ref="A12:B12"/>
    <mergeCell ref="C12:D12"/>
    <mergeCell ref="E12:F12"/>
    <mergeCell ref="G12:H12"/>
    <mergeCell ref="E19:F19"/>
    <mergeCell ref="G19:H19"/>
    <mergeCell ref="A20:B20"/>
    <mergeCell ref="C20:D20"/>
    <mergeCell ref="E20:F20"/>
    <mergeCell ref="G20:J20"/>
    <mergeCell ref="E15:F15"/>
    <mergeCell ref="G15:H15"/>
    <mergeCell ref="A16:B16"/>
    <mergeCell ref="C16:D16"/>
    <mergeCell ref="A17:J17"/>
    <mergeCell ref="A18:B18"/>
    <mergeCell ref="C18:J18"/>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A28:B28"/>
    <mergeCell ref="E28:F28"/>
    <mergeCell ref="G28:H28"/>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A42:D42"/>
    <mergeCell ref="E42:I42"/>
    <mergeCell ref="E43:F43"/>
    <mergeCell ref="G43:H43"/>
    <mergeCell ref="A44:D44"/>
    <mergeCell ref="E44:I44"/>
    <mergeCell ref="E39:F39"/>
    <mergeCell ref="G39:H39"/>
    <mergeCell ref="A40:D40"/>
    <mergeCell ref="E40:I40"/>
    <mergeCell ref="E41:F41"/>
    <mergeCell ref="G41:H41"/>
    <mergeCell ref="A48:D48"/>
    <mergeCell ref="E48:I48"/>
    <mergeCell ref="A50:D50"/>
    <mergeCell ref="E50:I50"/>
    <mergeCell ref="C51:D51"/>
    <mergeCell ref="E51:F51"/>
    <mergeCell ref="G51:I51"/>
    <mergeCell ref="E45:F45"/>
    <mergeCell ref="G45:H45"/>
    <mergeCell ref="A46:D46"/>
    <mergeCell ref="E46:I46"/>
    <mergeCell ref="E47:F47"/>
    <mergeCell ref="G47:H47"/>
    <mergeCell ref="E55:F55"/>
    <mergeCell ref="G55:H55"/>
    <mergeCell ref="E56:F56"/>
    <mergeCell ref="G56:H56"/>
    <mergeCell ref="A57:B57"/>
    <mergeCell ref="C57:D57"/>
    <mergeCell ref="E57:F57"/>
    <mergeCell ref="G57:J57"/>
    <mergeCell ref="A52:D52"/>
    <mergeCell ref="E52:I52"/>
    <mergeCell ref="E53:F53"/>
    <mergeCell ref="G53:H53"/>
    <mergeCell ref="A54:D54"/>
    <mergeCell ref="E54:I54"/>
    <mergeCell ref="A61:B61"/>
    <mergeCell ref="C61:E61"/>
    <mergeCell ref="F61:G61"/>
    <mergeCell ref="H61:J61"/>
    <mergeCell ref="E62:F62"/>
    <mergeCell ref="G62:H62"/>
    <mergeCell ref="C58:D58"/>
    <mergeCell ref="E58:F58"/>
    <mergeCell ref="G58:I58"/>
    <mergeCell ref="A59:B59"/>
    <mergeCell ref="C59:J59"/>
    <mergeCell ref="C60:I60"/>
    <mergeCell ref="C66:F66"/>
    <mergeCell ref="A67:B67"/>
    <mergeCell ref="C67:J67"/>
    <mergeCell ref="C68:G68"/>
    <mergeCell ref="A63:B63"/>
    <mergeCell ref="C63:J63"/>
    <mergeCell ref="E64:F64"/>
    <mergeCell ref="G64:H64"/>
    <mergeCell ref="A65:B65"/>
    <mergeCell ref="C65:J65"/>
  </mergeCells>
  <dataValidations count="3">
    <dataValidation type="list" allowBlank="1" showInputMessage="1" showErrorMessage="1" sqref="C57:D57">
      <formula1>$J$55:$J$56</formula1>
    </dataValidation>
    <dataValidation type="list" allowBlank="1" showInputMessage="1" showErrorMessage="1" sqref="C30">
      <formula1>$H$30:$I$30</formula1>
    </dataValidation>
    <dataValidation type="list" allowBlank="1" showInputMessage="1" showErrorMessage="1" sqref="C32">
      <formula1>$H$32:$I$32</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9" sqref="I9"/>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195" t="s">
        <v>1</v>
      </c>
      <c r="B1" s="196"/>
      <c r="C1" s="196"/>
      <c r="D1" s="196"/>
      <c r="E1" s="196"/>
      <c r="F1" s="196"/>
      <c r="G1" s="196"/>
      <c r="H1" s="196"/>
      <c r="I1" s="196"/>
    </row>
    <row r="2" spans="1:9" x14ac:dyDescent="0.2">
      <c r="A2" s="197" t="s">
        <v>460</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461</v>
      </c>
      <c r="B4" s="202"/>
      <c r="C4" s="202"/>
      <c r="D4" s="202"/>
      <c r="E4" s="202"/>
      <c r="F4" s="202"/>
      <c r="G4" s="202"/>
      <c r="H4" s="202"/>
      <c r="I4" s="203"/>
    </row>
    <row r="5" spans="1:9" ht="33.75" x14ac:dyDescent="0.2">
      <c r="A5" s="206" t="s">
        <v>2</v>
      </c>
      <c r="B5" s="207"/>
      <c r="C5" s="207"/>
      <c r="D5" s="207"/>
      <c r="E5" s="207"/>
      <c r="F5" s="207"/>
      <c r="G5" s="25" t="s">
        <v>113</v>
      </c>
      <c r="H5" s="26" t="s">
        <v>376</v>
      </c>
      <c r="I5" s="26" t="s">
        <v>384</v>
      </c>
    </row>
    <row r="6" spans="1:9" x14ac:dyDescent="0.2">
      <c r="A6" s="204">
        <v>1</v>
      </c>
      <c r="B6" s="205"/>
      <c r="C6" s="205"/>
      <c r="D6" s="205"/>
      <c r="E6" s="205"/>
      <c r="F6" s="205"/>
      <c r="G6" s="27">
        <v>2</v>
      </c>
      <c r="H6" s="26">
        <v>3</v>
      </c>
      <c r="I6" s="26">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28">
        <v>1</v>
      </c>
      <c r="H8" s="29">
        <v>0</v>
      </c>
      <c r="I8" s="29">
        <v>0</v>
      </c>
    </row>
    <row r="9" spans="1:9" ht="12.75" customHeight="1" x14ac:dyDescent="0.2">
      <c r="A9" s="193" t="s">
        <v>5</v>
      </c>
      <c r="B9" s="193"/>
      <c r="C9" s="193"/>
      <c r="D9" s="193"/>
      <c r="E9" s="193"/>
      <c r="F9" s="193"/>
      <c r="G9" s="30">
        <v>2</v>
      </c>
      <c r="H9" s="31">
        <f>H10+H17+H27+H38+H43</f>
        <v>13806182677</v>
      </c>
      <c r="I9" s="31">
        <f>I10+I17+I27+I38+I43</f>
        <v>13747850757</v>
      </c>
    </row>
    <row r="10" spans="1:9" ht="12.75" customHeight="1" x14ac:dyDescent="0.2">
      <c r="A10" s="192" t="s">
        <v>6</v>
      </c>
      <c r="B10" s="192"/>
      <c r="C10" s="192"/>
      <c r="D10" s="192"/>
      <c r="E10" s="192"/>
      <c r="F10" s="192"/>
      <c r="G10" s="30">
        <v>3</v>
      </c>
      <c r="H10" s="31">
        <f>H11+H12+H13+H14+H15+H16</f>
        <v>23194046</v>
      </c>
      <c r="I10" s="31">
        <f>I11+I12+I13+I14+I15+I16</f>
        <v>52051711</v>
      </c>
    </row>
    <row r="11" spans="1:9" ht="12.75" customHeight="1" x14ac:dyDescent="0.2">
      <c r="A11" s="191" t="s">
        <v>7</v>
      </c>
      <c r="B11" s="191"/>
      <c r="C11" s="191"/>
      <c r="D11" s="191"/>
      <c r="E11" s="191"/>
      <c r="F11" s="191"/>
      <c r="G11" s="28">
        <v>4</v>
      </c>
      <c r="H11" s="29">
        <v>123257</v>
      </c>
      <c r="I11" s="29">
        <v>101396</v>
      </c>
    </row>
    <row r="12" spans="1:9" ht="23.45" customHeight="1" x14ac:dyDescent="0.2">
      <c r="A12" s="191" t="s">
        <v>8</v>
      </c>
      <c r="B12" s="191"/>
      <c r="C12" s="191"/>
      <c r="D12" s="191"/>
      <c r="E12" s="191"/>
      <c r="F12" s="191"/>
      <c r="G12" s="28">
        <v>5</v>
      </c>
      <c r="H12" s="29">
        <v>8779738</v>
      </c>
      <c r="I12" s="29">
        <v>8275529</v>
      </c>
    </row>
    <row r="13" spans="1:9" ht="12.75" customHeight="1" x14ac:dyDescent="0.2">
      <c r="A13" s="191" t="s">
        <v>9</v>
      </c>
      <c r="B13" s="191"/>
      <c r="C13" s="191"/>
      <c r="D13" s="191"/>
      <c r="E13" s="191"/>
      <c r="F13" s="191"/>
      <c r="G13" s="28">
        <v>6</v>
      </c>
      <c r="H13" s="29">
        <v>11810638</v>
      </c>
      <c r="I13" s="29">
        <v>11810638</v>
      </c>
    </row>
    <row r="14" spans="1:9" ht="12.75" customHeight="1" x14ac:dyDescent="0.2">
      <c r="A14" s="191" t="s">
        <v>10</v>
      </c>
      <c r="B14" s="191"/>
      <c r="C14" s="191"/>
      <c r="D14" s="191"/>
      <c r="E14" s="191"/>
      <c r="F14" s="191"/>
      <c r="G14" s="28">
        <v>7</v>
      </c>
      <c r="H14" s="29">
        <v>0</v>
      </c>
      <c r="I14" s="29">
        <v>0</v>
      </c>
    </row>
    <row r="15" spans="1:9" ht="12.75" customHeight="1" x14ac:dyDescent="0.2">
      <c r="A15" s="191" t="s">
        <v>11</v>
      </c>
      <c r="B15" s="191"/>
      <c r="C15" s="191"/>
      <c r="D15" s="191"/>
      <c r="E15" s="191"/>
      <c r="F15" s="191"/>
      <c r="G15" s="28">
        <v>8</v>
      </c>
      <c r="H15" s="29">
        <v>1149599</v>
      </c>
      <c r="I15" s="29">
        <v>1139165</v>
      </c>
    </row>
    <row r="16" spans="1:9" ht="12.75" customHeight="1" x14ac:dyDescent="0.2">
      <c r="A16" s="191" t="s">
        <v>12</v>
      </c>
      <c r="B16" s="191"/>
      <c r="C16" s="191"/>
      <c r="D16" s="191"/>
      <c r="E16" s="191"/>
      <c r="F16" s="191"/>
      <c r="G16" s="28">
        <v>9</v>
      </c>
      <c r="H16" s="29">
        <v>1330814</v>
      </c>
      <c r="I16" s="29">
        <v>30724983</v>
      </c>
    </row>
    <row r="17" spans="1:9" ht="12.75" customHeight="1" x14ac:dyDescent="0.2">
      <c r="A17" s="192" t="s">
        <v>13</v>
      </c>
      <c r="B17" s="192"/>
      <c r="C17" s="192"/>
      <c r="D17" s="192"/>
      <c r="E17" s="192"/>
      <c r="F17" s="192"/>
      <c r="G17" s="30">
        <v>10</v>
      </c>
      <c r="H17" s="31">
        <f>H18+H19+H20+H21+H22+H23+H24+H25+H26</f>
        <v>11768852629</v>
      </c>
      <c r="I17" s="31">
        <f>I18+I19+I20+I21+I22+I23+I24+I25+I26</f>
        <v>11742400123</v>
      </c>
    </row>
    <row r="18" spans="1:9" ht="12.75" customHeight="1" x14ac:dyDescent="0.2">
      <c r="A18" s="191" t="s">
        <v>14</v>
      </c>
      <c r="B18" s="191"/>
      <c r="C18" s="191"/>
      <c r="D18" s="191"/>
      <c r="E18" s="191"/>
      <c r="F18" s="191"/>
      <c r="G18" s="28">
        <v>11</v>
      </c>
      <c r="H18" s="29">
        <v>3220268391</v>
      </c>
      <c r="I18" s="29">
        <v>3220932856</v>
      </c>
    </row>
    <row r="19" spans="1:9" ht="12.75" customHeight="1" x14ac:dyDescent="0.2">
      <c r="A19" s="191" t="s">
        <v>15</v>
      </c>
      <c r="B19" s="191"/>
      <c r="C19" s="191"/>
      <c r="D19" s="191"/>
      <c r="E19" s="191"/>
      <c r="F19" s="191"/>
      <c r="G19" s="28">
        <v>12</v>
      </c>
      <c r="H19" s="29">
        <v>5772762472</v>
      </c>
      <c r="I19" s="29">
        <v>5689427604</v>
      </c>
    </row>
    <row r="20" spans="1:9" ht="12.75" customHeight="1" x14ac:dyDescent="0.2">
      <c r="A20" s="191" t="s">
        <v>16</v>
      </c>
      <c r="B20" s="191"/>
      <c r="C20" s="191"/>
      <c r="D20" s="191"/>
      <c r="E20" s="191"/>
      <c r="F20" s="191"/>
      <c r="G20" s="28">
        <v>13</v>
      </c>
      <c r="H20" s="29">
        <v>212935174</v>
      </c>
      <c r="I20" s="29">
        <v>226090161</v>
      </c>
    </row>
    <row r="21" spans="1:9" ht="12.75" customHeight="1" x14ac:dyDescent="0.2">
      <c r="A21" s="191" t="s">
        <v>17</v>
      </c>
      <c r="B21" s="191"/>
      <c r="C21" s="191"/>
      <c r="D21" s="191"/>
      <c r="E21" s="191"/>
      <c r="F21" s="191"/>
      <c r="G21" s="28">
        <v>14</v>
      </c>
      <c r="H21" s="29">
        <v>155756894</v>
      </c>
      <c r="I21" s="29">
        <v>160751241</v>
      </c>
    </row>
    <row r="22" spans="1:9" ht="12.75" customHeight="1" x14ac:dyDescent="0.2">
      <c r="A22" s="191" t="s">
        <v>18</v>
      </c>
      <c r="B22" s="191"/>
      <c r="C22" s="191"/>
      <c r="D22" s="191"/>
      <c r="E22" s="191"/>
      <c r="F22" s="191"/>
      <c r="G22" s="28">
        <v>15</v>
      </c>
      <c r="H22" s="29">
        <v>0</v>
      </c>
      <c r="I22" s="29">
        <v>0</v>
      </c>
    </row>
    <row r="23" spans="1:9" ht="12.75" customHeight="1" x14ac:dyDescent="0.2">
      <c r="A23" s="191" t="s">
        <v>19</v>
      </c>
      <c r="B23" s="191"/>
      <c r="C23" s="191"/>
      <c r="D23" s="191"/>
      <c r="E23" s="191"/>
      <c r="F23" s="191"/>
      <c r="G23" s="28">
        <v>16</v>
      </c>
      <c r="H23" s="29">
        <v>3963580</v>
      </c>
      <c r="I23" s="29">
        <v>4236712</v>
      </c>
    </row>
    <row r="24" spans="1:9" ht="12.75" customHeight="1" x14ac:dyDescent="0.2">
      <c r="A24" s="191" t="s">
        <v>20</v>
      </c>
      <c r="B24" s="191"/>
      <c r="C24" s="191"/>
      <c r="D24" s="191"/>
      <c r="E24" s="191"/>
      <c r="F24" s="191"/>
      <c r="G24" s="28">
        <v>17</v>
      </c>
      <c r="H24" s="29">
        <v>604156337</v>
      </c>
      <c r="I24" s="29">
        <v>641014331</v>
      </c>
    </row>
    <row r="25" spans="1:9" ht="12.75" customHeight="1" x14ac:dyDescent="0.2">
      <c r="A25" s="191" t="s">
        <v>21</v>
      </c>
      <c r="B25" s="191"/>
      <c r="C25" s="191"/>
      <c r="D25" s="191"/>
      <c r="E25" s="191"/>
      <c r="F25" s="191"/>
      <c r="G25" s="28">
        <v>18</v>
      </c>
      <c r="H25" s="29">
        <v>46354643</v>
      </c>
      <c r="I25" s="29">
        <v>46379071</v>
      </c>
    </row>
    <row r="26" spans="1:9" ht="12.75" customHeight="1" x14ac:dyDescent="0.2">
      <c r="A26" s="191" t="s">
        <v>22</v>
      </c>
      <c r="B26" s="191"/>
      <c r="C26" s="191"/>
      <c r="D26" s="191"/>
      <c r="E26" s="191"/>
      <c r="F26" s="191"/>
      <c r="G26" s="28">
        <v>19</v>
      </c>
      <c r="H26" s="29">
        <v>1752655138</v>
      </c>
      <c r="I26" s="29">
        <v>1753568147</v>
      </c>
    </row>
    <row r="27" spans="1:9" ht="12.75" customHeight="1" x14ac:dyDescent="0.2">
      <c r="A27" s="192" t="s">
        <v>23</v>
      </c>
      <c r="B27" s="192"/>
      <c r="C27" s="192"/>
      <c r="D27" s="192"/>
      <c r="E27" s="192"/>
      <c r="F27" s="192"/>
      <c r="G27" s="30">
        <v>20</v>
      </c>
      <c r="H27" s="31">
        <f>SUM(H28:H37)</f>
        <v>516749279</v>
      </c>
      <c r="I27" s="31">
        <f>SUM(I28:I37)</f>
        <v>520914800</v>
      </c>
    </row>
    <row r="28" spans="1:9" ht="12.75" customHeight="1" x14ac:dyDescent="0.2">
      <c r="A28" s="191" t="s">
        <v>24</v>
      </c>
      <c r="B28" s="191"/>
      <c r="C28" s="191"/>
      <c r="D28" s="191"/>
      <c r="E28" s="191"/>
      <c r="F28" s="191"/>
      <c r="G28" s="28">
        <v>21</v>
      </c>
      <c r="H28" s="29">
        <v>0</v>
      </c>
      <c r="I28" s="29">
        <v>0</v>
      </c>
    </row>
    <row r="29" spans="1:9" ht="12.75" customHeight="1" x14ac:dyDescent="0.2">
      <c r="A29" s="191" t="s">
        <v>25</v>
      </c>
      <c r="B29" s="191"/>
      <c r="C29" s="191"/>
      <c r="D29" s="191"/>
      <c r="E29" s="191"/>
      <c r="F29" s="191"/>
      <c r="G29" s="28">
        <v>22</v>
      </c>
      <c r="H29" s="29">
        <v>0</v>
      </c>
      <c r="I29" s="29">
        <v>0</v>
      </c>
    </row>
    <row r="30" spans="1:9" ht="12.75" customHeight="1" x14ac:dyDescent="0.2">
      <c r="A30" s="191" t="s">
        <v>26</v>
      </c>
      <c r="B30" s="191"/>
      <c r="C30" s="191"/>
      <c r="D30" s="191"/>
      <c r="E30" s="191"/>
      <c r="F30" s="191"/>
      <c r="G30" s="28">
        <v>23</v>
      </c>
      <c r="H30" s="29">
        <v>354133773</v>
      </c>
      <c r="I30" s="29">
        <v>354133773</v>
      </c>
    </row>
    <row r="31" spans="1:9" ht="24.6" customHeight="1" x14ac:dyDescent="0.2">
      <c r="A31" s="191" t="s">
        <v>27</v>
      </c>
      <c r="B31" s="191"/>
      <c r="C31" s="191"/>
      <c r="D31" s="191"/>
      <c r="E31" s="191"/>
      <c r="F31" s="191"/>
      <c r="G31" s="28">
        <v>24</v>
      </c>
      <c r="H31" s="29">
        <v>17300408</v>
      </c>
      <c r="I31" s="29">
        <v>16872157</v>
      </c>
    </row>
    <row r="32" spans="1:9" ht="24" customHeight="1" x14ac:dyDescent="0.2">
      <c r="A32" s="191" t="s">
        <v>28</v>
      </c>
      <c r="B32" s="191"/>
      <c r="C32" s="191"/>
      <c r="D32" s="191"/>
      <c r="E32" s="191"/>
      <c r="F32" s="191"/>
      <c r="G32" s="28">
        <v>25</v>
      </c>
      <c r="H32" s="29">
        <v>0</v>
      </c>
      <c r="I32" s="29">
        <v>0</v>
      </c>
    </row>
    <row r="33" spans="1:9" ht="26.45" customHeight="1" x14ac:dyDescent="0.2">
      <c r="A33" s="191" t="s">
        <v>29</v>
      </c>
      <c r="B33" s="191"/>
      <c r="C33" s="191"/>
      <c r="D33" s="191"/>
      <c r="E33" s="191"/>
      <c r="F33" s="191"/>
      <c r="G33" s="28">
        <v>26</v>
      </c>
      <c r="H33" s="29">
        <v>0</v>
      </c>
      <c r="I33" s="29">
        <v>0</v>
      </c>
    </row>
    <row r="34" spans="1:9" ht="12.75" customHeight="1" x14ac:dyDescent="0.2">
      <c r="A34" s="191" t="s">
        <v>30</v>
      </c>
      <c r="B34" s="191"/>
      <c r="C34" s="191"/>
      <c r="D34" s="191"/>
      <c r="E34" s="191"/>
      <c r="F34" s="191"/>
      <c r="G34" s="28">
        <v>27</v>
      </c>
      <c r="H34" s="29">
        <v>21207</v>
      </c>
      <c r="I34" s="29">
        <v>21207</v>
      </c>
    </row>
    <row r="35" spans="1:9" ht="12.75" customHeight="1" x14ac:dyDescent="0.2">
      <c r="A35" s="191" t="s">
        <v>31</v>
      </c>
      <c r="B35" s="191"/>
      <c r="C35" s="191"/>
      <c r="D35" s="191"/>
      <c r="E35" s="191"/>
      <c r="F35" s="191"/>
      <c r="G35" s="28">
        <v>28</v>
      </c>
      <c r="H35" s="29">
        <v>7675550</v>
      </c>
      <c r="I35" s="29">
        <v>11972368</v>
      </c>
    </row>
    <row r="36" spans="1:9" ht="12.75" customHeight="1" x14ac:dyDescent="0.2">
      <c r="A36" s="191" t="s">
        <v>32</v>
      </c>
      <c r="B36" s="191"/>
      <c r="C36" s="191"/>
      <c r="D36" s="191"/>
      <c r="E36" s="191"/>
      <c r="F36" s="191"/>
      <c r="G36" s="28">
        <v>29</v>
      </c>
      <c r="H36" s="29">
        <v>0</v>
      </c>
      <c r="I36" s="29">
        <v>427090</v>
      </c>
    </row>
    <row r="37" spans="1:9" ht="12.75" customHeight="1" x14ac:dyDescent="0.2">
      <c r="A37" s="191" t="s">
        <v>33</v>
      </c>
      <c r="B37" s="191"/>
      <c r="C37" s="191"/>
      <c r="D37" s="191"/>
      <c r="E37" s="191"/>
      <c r="F37" s="191"/>
      <c r="G37" s="28">
        <v>30</v>
      </c>
      <c r="H37" s="29">
        <v>137618341</v>
      </c>
      <c r="I37" s="29">
        <v>137488205</v>
      </c>
    </row>
    <row r="38" spans="1:9" ht="12.75" customHeight="1" x14ac:dyDescent="0.2">
      <c r="A38" s="192" t="s">
        <v>34</v>
      </c>
      <c r="B38" s="192"/>
      <c r="C38" s="192"/>
      <c r="D38" s="192"/>
      <c r="E38" s="192"/>
      <c r="F38" s="192"/>
      <c r="G38" s="30">
        <v>31</v>
      </c>
      <c r="H38" s="31">
        <f>H39+H40+H41+H42</f>
        <v>1458869813</v>
      </c>
      <c r="I38" s="31">
        <f>I39+I40+I41+I42</f>
        <v>1393967213</v>
      </c>
    </row>
    <row r="39" spans="1:9" ht="12.75" customHeight="1" x14ac:dyDescent="0.2">
      <c r="A39" s="191" t="s">
        <v>35</v>
      </c>
      <c r="B39" s="191"/>
      <c r="C39" s="191"/>
      <c r="D39" s="191"/>
      <c r="E39" s="191"/>
      <c r="F39" s="191"/>
      <c r="G39" s="28">
        <v>32</v>
      </c>
      <c r="H39" s="29">
        <v>1143595948</v>
      </c>
      <c r="I39" s="29">
        <v>1085777641</v>
      </c>
    </row>
    <row r="40" spans="1:9" ht="12.75" customHeight="1" x14ac:dyDescent="0.2">
      <c r="A40" s="191" t="s">
        <v>36</v>
      </c>
      <c r="B40" s="191"/>
      <c r="C40" s="191"/>
      <c r="D40" s="191"/>
      <c r="E40" s="191"/>
      <c r="F40" s="191"/>
      <c r="G40" s="28">
        <v>33</v>
      </c>
      <c r="H40" s="29">
        <v>0</v>
      </c>
      <c r="I40" s="29">
        <v>0</v>
      </c>
    </row>
    <row r="41" spans="1:9" ht="12.75" customHeight="1" x14ac:dyDescent="0.2">
      <c r="A41" s="191" t="s">
        <v>37</v>
      </c>
      <c r="B41" s="191"/>
      <c r="C41" s="191"/>
      <c r="D41" s="191"/>
      <c r="E41" s="191"/>
      <c r="F41" s="191"/>
      <c r="G41" s="28">
        <v>34</v>
      </c>
      <c r="H41" s="29">
        <v>3172588</v>
      </c>
      <c r="I41" s="29">
        <v>2456364</v>
      </c>
    </row>
    <row r="42" spans="1:9" ht="12.75" customHeight="1" x14ac:dyDescent="0.2">
      <c r="A42" s="191" t="s">
        <v>38</v>
      </c>
      <c r="B42" s="191"/>
      <c r="C42" s="191"/>
      <c r="D42" s="191"/>
      <c r="E42" s="191"/>
      <c r="F42" s="191"/>
      <c r="G42" s="28">
        <v>35</v>
      </c>
      <c r="H42" s="29">
        <v>312101277</v>
      </c>
      <c r="I42" s="29">
        <v>305733208</v>
      </c>
    </row>
    <row r="43" spans="1:9" ht="12.75" customHeight="1" x14ac:dyDescent="0.2">
      <c r="A43" s="194" t="s">
        <v>39</v>
      </c>
      <c r="B43" s="194"/>
      <c r="C43" s="194"/>
      <c r="D43" s="194"/>
      <c r="E43" s="194"/>
      <c r="F43" s="194"/>
      <c r="G43" s="28">
        <v>36</v>
      </c>
      <c r="H43" s="29">
        <v>38516910</v>
      </c>
      <c r="I43" s="29">
        <v>38516910</v>
      </c>
    </row>
    <row r="44" spans="1:9" ht="12.75" customHeight="1" x14ac:dyDescent="0.2">
      <c r="A44" s="193" t="s">
        <v>40</v>
      </c>
      <c r="B44" s="193"/>
      <c r="C44" s="193"/>
      <c r="D44" s="193"/>
      <c r="E44" s="193"/>
      <c r="F44" s="193"/>
      <c r="G44" s="30">
        <v>37</v>
      </c>
      <c r="H44" s="31">
        <f>H45+H53+H60+H70</f>
        <v>2297514239</v>
      </c>
      <c r="I44" s="31">
        <f>I45+I53+I60+I70</f>
        <v>2236926463</v>
      </c>
    </row>
    <row r="45" spans="1:9" ht="12.75" customHeight="1" x14ac:dyDescent="0.2">
      <c r="A45" s="192" t="s">
        <v>41</v>
      </c>
      <c r="B45" s="192"/>
      <c r="C45" s="192"/>
      <c r="D45" s="192"/>
      <c r="E45" s="192"/>
      <c r="F45" s="192"/>
      <c r="G45" s="30">
        <v>38</v>
      </c>
      <c r="H45" s="31">
        <f>SUM(H46:H52)</f>
        <v>316345512</v>
      </c>
      <c r="I45" s="31">
        <f>SUM(I46:I52)</f>
        <v>300308711</v>
      </c>
    </row>
    <row r="46" spans="1:9" ht="12.75" customHeight="1" x14ac:dyDescent="0.2">
      <c r="A46" s="191" t="s">
        <v>42</v>
      </c>
      <c r="B46" s="191"/>
      <c r="C46" s="191"/>
      <c r="D46" s="191"/>
      <c r="E46" s="191"/>
      <c r="F46" s="191"/>
      <c r="G46" s="28">
        <v>39</v>
      </c>
      <c r="H46" s="29">
        <v>90682911</v>
      </c>
      <c r="I46" s="29">
        <v>95695160</v>
      </c>
    </row>
    <row r="47" spans="1:9" ht="12.75" customHeight="1" x14ac:dyDescent="0.2">
      <c r="A47" s="191" t="s">
        <v>43</v>
      </c>
      <c r="B47" s="191"/>
      <c r="C47" s="191"/>
      <c r="D47" s="191"/>
      <c r="E47" s="191"/>
      <c r="F47" s="191"/>
      <c r="G47" s="28">
        <v>40</v>
      </c>
      <c r="H47" s="29">
        <v>32091256</v>
      </c>
      <c r="I47" s="29">
        <v>41931296</v>
      </c>
    </row>
    <row r="48" spans="1:9" ht="12.75" customHeight="1" x14ac:dyDescent="0.2">
      <c r="A48" s="191" t="s">
        <v>44</v>
      </c>
      <c r="B48" s="191"/>
      <c r="C48" s="191"/>
      <c r="D48" s="191"/>
      <c r="E48" s="191"/>
      <c r="F48" s="191"/>
      <c r="G48" s="28">
        <v>41</v>
      </c>
      <c r="H48" s="29">
        <v>153911290</v>
      </c>
      <c r="I48" s="29">
        <v>115385600</v>
      </c>
    </row>
    <row r="49" spans="1:9" ht="12.75" customHeight="1" x14ac:dyDescent="0.2">
      <c r="A49" s="191" t="s">
        <v>45</v>
      </c>
      <c r="B49" s="191"/>
      <c r="C49" s="191"/>
      <c r="D49" s="191"/>
      <c r="E49" s="191"/>
      <c r="F49" s="191"/>
      <c r="G49" s="28">
        <v>42</v>
      </c>
      <c r="H49" s="29">
        <v>37843933</v>
      </c>
      <c r="I49" s="29">
        <v>41937122</v>
      </c>
    </row>
    <row r="50" spans="1:9" ht="12.75" customHeight="1" x14ac:dyDescent="0.2">
      <c r="A50" s="191" t="s">
        <v>46</v>
      </c>
      <c r="B50" s="191"/>
      <c r="C50" s="191"/>
      <c r="D50" s="191"/>
      <c r="E50" s="191"/>
      <c r="F50" s="191"/>
      <c r="G50" s="28">
        <v>43</v>
      </c>
      <c r="H50" s="29">
        <v>1816122</v>
      </c>
      <c r="I50" s="29">
        <v>5359533</v>
      </c>
    </row>
    <row r="51" spans="1:9" ht="12.75" customHeight="1" x14ac:dyDescent="0.2">
      <c r="A51" s="191" t="s">
        <v>47</v>
      </c>
      <c r="B51" s="191"/>
      <c r="C51" s="191"/>
      <c r="D51" s="191"/>
      <c r="E51" s="191"/>
      <c r="F51" s="191"/>
      <c r="G51" s="28">
        <v>44</v>
      </c>
      <c r="H51" s="29">
        <v>0</v>
      </c>
      <c r="I51" s="29">
        <v>0</v>
      </c>
    </row>
    <row r="52" spans="1:9" ht="12.75" customHeight="1" x14ac:dyDescent="0.2">
      <c r="A52" s="191" t="s">
        <v>48</v>
      </c>
      <c r="B52" s="191"/>
      <c r="C52" s="191"/>
      <c r="D52" s="191"/>
      <c r="E52" s="191"/>
      <c r="F52" s="191"/>
      <c r="G52" s="28">
        <v>45</v>
      </c>
      <c r="H52" s="29">
        <v>0</v>
      </c>
      <c r="I52" s="29">
        <v>0</v>
      </c>
    </row>
    <row r="53" spans="1:9" ht="12.75" customHeight="1" x14ac:dyDescent="0.2">
      <c r="A53" s="192" t="s">
        <v>49</v>
      </c>
      <c r="B53" s="192"/>
      <c r="C53" s="192"/>
      <c r="D53" s="192"/>
      <c r="E53" s="192"/>
      <c r="F53" s="192"/>
      <c r="G53" s="30">
        <v>46</v>
      </c>
      <c r="H53" s="31">
        <f>SUM(H54:H59)</f>
        <v>1614871146</v>
      </c>
      <c r="I53" s="31">
        <f>SUM(I54:I59)</f>
        <v>1562897537</v>
      </c>
    </row>
    <row r="54" spans="1:9" ht="12.75" customHeight="1" x14ac:dyDescent="0.2">
      <c r="A54" s="191" t="s">
        <v>50</v>
      </c>
      <c r="B54" s="191"/>
      <c r="C54" s="191"/>
      <c r="D54" s="191"/>
      <c r="E54" s="191"/>
      <c r="F54" s="191"/>
      <c r="G54" s="28">
        <v>47</v>
      </c>
      <c r="H54" s="29">
        <v>573878116</v>
      </c>
      <c r="I54" s="29">
        <v>550300322</v>
      </c>
    </row>
    <row r="55" spans="1:9" ht="12.75" customHeight="1" x14ac:dyDescent="0.2">
      <c r="A55" s="191" t="s">
        <v>51</v>
      </c>
      <c r="B55" s="191"/>
      <c r="C55" s="191"/>
      <c r="D55" s="191"/>
      <c r="E55" s="191"/>
      <c r="F55" s="191"/>
      <c r="G55" s="28">
        <v>48</v>
      </c>
      <c r="H55" s="29">
        <v>0</v>
      </c>
      <c r="I55" s="29">
        <v>0</v>
      </c>
    </row>
    <row r="56" spans="1:9" ht="12.75" customHeight="1" x14ac:dyDescent="0.2">
      <c r="A56" s="191" t="s">
        <v>52</v>
      </c>
      <c r="B56" s="191"/>
      <c r="C56" s="191"/>
      <c r="D56" s="191"/>
      <c r="E56" s="191"/>
      <c r="F56" s="191"/>
      <c r="G56" s="28">
        <v>49</v>
      </c>
      <c r="H56" s="29">
        <v>867522684</v>
      </c>
      <c r="I56" s="29">
        <v>812228753</v>
      </c>
    </row>
    <row r="57" spans="1:9" ht="12.75" customHeight="1" x14ac:dyDescent="0.2">
      <c r="A57" s="191" t="s">
        <v>53</v>
      </c>
      <c r="B57" s="191"/>
      <c r="C57" s="191"/>
      <c r="D57" s="191"/>
      <c r="E57" s="191"/>
      <c r="F57" s="191"/>
      <c r="G57" s="28">
        <v>50</v>
      </c>
      <c r="H57" s="29">
        <v>429748</v>
      </c>
      <c r="I57" s="29">
        <v>491419</v>
      </c>
    </row>
    <row r="58" spans="1:9" ht="12.75" customHeight="1" x14ac:dyDescent="0.2">
      <c r="A58" s="191" t="s">
        <v>54</v>
      </c>
      <c r="B58" s="191"/>
      <c r="C58" s="191"/>
      <c r="D58" s="191"/>
      <c r="E58" s="191"/>
      <c r="F58" s="191"/>
      <c r="G58" s="28">
        <v>51</v>
      </c>
      <c r="H58" s="29">
        <v>45482000</v>
      </c>
      <c r="I58" s="29">
        <v>39226559</v>
      </c>
    </row>
    <row r="59" spans="1:9" ht="12.75" customHeight="1" x14ac:dyDescent="0.2">
      <c r="A59" s="191" t="s">
        <v>55</v>
      </c>
      <c r="B59" s="191"/>
      <c r="C59" s="191"/>
      <c r="D59" s="191"/>
      <c r="E59" s="191"/>
      <c r="F59" s="191"/>
      <c r="G59" s="28">
        <v>52</v>
      </c>
      <c r="H59" s="29">
        <v>127558598</v>
      </c>
      <c r="I59" s="29">
        <v>160650484</v>
      </c>
    </row>
    <row r="60" spans="1:9" ht="12.75" customHeight="1" x14ac:dyDescent="0.2">
      <c r="A60" s="192" t="s">
        <v>56</v>
      </c>
      <c r="B60" s="192"/>
      <c r="C60" s="192"/>
      <c r="D60" s="192"/>
      <c r="E60" s="192"/>
      <c r="F60" s="192"/>
      <c r="G60" s="30">
        <v>53</v>
      </c>
      <c r="H60" s="31">
        <f>SUM(H61:H69)</f>
        <v>55836297</v>
      </c>
      <c r="I60" s="31">
        <f>SUM(I61:I69)</f>
        <v>54865204</v>
      </c>
    </row>
    <row r="61" spans="1:9" ht="12.75" customHeight="1" x14ac:dyDescent="0.2">
      <c r="A61" s="191" t="s">
        <v>24</v>
      </c>
      <c r="B61" s="191"/>
      <c r="C61" s="191"/>
      <c r="D61" s="191"/>
      <c r="E61" s="191"/>
      <c r="F61" s="191"/>
      <c r="G61" s="28">
        <v>54</v>
      </c>
      <c r="H61" s="29">
        <v>0</v>
      </c>
      <c r="I61" s="29">
        <v>0</v>
      </c>
    </row>
    <row r="62" spans="1:9" ht="12.75" customHeight="1" x14ac:dyDescent="0.2">
      <c r="A62" s="191" t="s">
        <v>25</v>
      </c>
      <c r="B62" s="191"/>
      <c r="C62" s="191"/>
      <c r="D62" s="191"/>
      <c r="E62" s="191"/>
      <c r="F62" s="191"/>
      <c r="G62" s="28">
        <v>55</v>
      </c>
      <c r="H62" s="29">
        <v>0</v>
      </c>
      <c r="I62" s="29">
        <v>0</v>
      </c>
    </row>
    <row r="63" spans="1:9" ht="12.75" customHeight="1" x14ac:dyDescent="0.2">
      <c r="A63" s="191" t="s">
        <v>26</v>
      </c>
      <c r="B63" s="191"/>
      <c r="C63" s="191"/>
      <c r="D63" s="191"/>
      <c r="E63" s="191"/>
      <c r="F63" s="191"/>
      <c r="G63" s="28">
        <v>56</v>
      </c>
      <c r="H63" s="29">
        <v>22463285</v>
      </c>
      <c r="I63" s="29">
        <v>26119075</v>
      </c>
    </row>
    <row r="64" spans="1:9" ht="23.45" customHeight="1" x14ac:dyDescent="0.2">
      <c r="A64" s="191" t="s">
        <v>57</v>
      </c>
      <c r="B64" s="191"/>
      <c r="C64" s="191"/>
      <c r="D64" s="191"/>
      <c r="E64" s="191"/>
      <c r="F64" s="191"/>
      <c r="G64" s="28">
        <v>57</v>
      </c>
      <c r="H64" s="29">
        <v>0</v>
      </c>
      <c r="I64" s="29">
        <v>0</v>
      </c>
    </row>
    <row r="65" spans="1:9" ht="21" customHeight="1" x14ac:dyDescent="0.2">
      <c r="A65" s="191" t="s">
        <v>28</v>
      </c>
      <c r="B65" s="191"/>
      <c r="C65" s="191"/>
      <c r="D65" s="191"/>
      <c r="E65" s="191"/>
      <c r="F65" s="191"/>
      <c r="G65" s="28">
        <v>58</v>
      </c>
      <c r="H65" s="29">
        <v>0</v>
      </c>
      <c r="I65" s="29">
        <v>0</v>
      </c>
    </row>
    <row r="66" spans="1:9" ht="22.9" customHeight="1" x14ac:dyDescent="0.2">
      <c r="A66" s="191" t="s">
        <v>29</v>
      </c>
      <c r="B66" s="191"/>
      <c r="C66" s="191"/>
      <c r="D66" s="191"/>
      <c r="E66" s="191"/>
      <c r="F66" s="191"/>
      <c r="G66" s="28">
        <v>59</v>
      </c>
      <c r="H66" s="29">
        <v>0</v>
      </c>
      <c r="I66" s="29">
        <v>0</v>
      </c>
    </row>
    <row r="67" spans="1:9" ht="12.75" customHeight="1" x14ac:dyDescent="0.2">
      <c r="A67" s="191" t="s">
        <v>30</v>
      </c>
      <c r="B67" s="191"/>
      <c r="C67" s="191"/>
      <c r="D67" s="191"/>
      <c r="E67" s="191"/>
      <c r="F67" s="191"/>
      <c r="G67" s="28">
        <v>60</v>
      </c>
      <c r="H67" s="29">
        <v>147889</v>
      </c>
      <c r="I67" s="29">
        <v>171591</v>
      </c>
    </row>
    <row r="68" spans="1:9" ht="12.75" customHeight="1" x14ac:dyDescent="0.2">
      <c r="A68" s="191" t="s">
        <v>31</v>
      </c>
      <c r="B68" s="191"/>
      <c r="C68" s="191"/>
      <c r="D68" s="191"/>
      <c r="E68" s="191"/>
      <c r="F68" s="191"/>
      <c r="G68" s="28">
        <v>61</v>
      </c>
      <c r="H68" s="29">
        <v>6919844</v>
      </c>
      <c r="I68" s="29">
        <v>4601727</v>
      </c>
    </row>
    <row r="69" spans="1:9" ht="12.75" customHeight="1" x14ac:dyDescent="0.2">
      <c r="A69" s="191" t="s">
        <v>58</v>
      </c>
      <c r="B69" s="191"/>
      <c r="C69" s="191"/>
      <c r="D69" s="191"/>
      <c r="E69" s="191"/>
      <c r="F69" s="191"/>
      <c r="G69" s="28">
        <v>62</v>
      </c>
      <c r="H69" s="29">
        <v>26305279</v>
      </c>
      <c r="I69" s="29">
        <v>23972811</v>
      </c>
    </row>
    <row r="70" spans="1:9" ht="12.75" customHeight="1" x14ac:dyDescent="0.2">
      <c r="A70" s="194" t="s">
        <v>59</v>
      </c>
      <c r="B70" s="194"/>
      <c r="C70" s="194"/>
      <c r="D70" s="194"/>
      <c r="E70" s="194"/>
      <c r="F70" s="194"/>
      <c r="G70" s="28">
        <v>63</v>
      </c>
      <c r="H70" s="29">
        <v>310461284</v>
      </c>
      <c r="I70" s="29">
        <v>318855011</v>
      </c>
    </row>
    <row r="71" spans="1:9" ht="12.75" customHeight="1" x14ac:dyDescent="0.2">
      <c r="A71" s="209" t="s">
        <v>60</v>
      </c>
      <c r="B71" s="209"/>
      <c r="C71" s="209"/>
      <c r="D71" s="209"/>
      <c r="E71" s="209"/>
      <c r="F71" s="209"/>
      <c r="G71" s="28">
        <v>64</v>
      </c>
      <c r="H71" s="29">
        <v>48626078</v>
      </c>
      <c r="I71" s="29">
        <v>62939661</v>
      </c>
    </row>
    <row r="72" spans="1:9" ht="12.75" customHeight="1" x14ac:dyDescent="0.2">
      <c r="A72" s="193" t="s">
        <v>61</v>
      </c>
      <c r="B72" s="193"/>
      <c r="C72" s="193"/>
      <c r="D72" s="193"/>
      <c r="E72" s="193"/>
      <c r="F72" s="193"/>
      <c r="G72" s="30">
        <v>65</v>
      </c>
      <c r="H72" s="31">
        <f>H8+H9+H44+H71</f>
        <v>16152322994</v>
      </c>
      <c r="I72" s="31">
        <f>I8+I9+I44+I71</f>
        <v>16047716881</v>
      </c>
    </row>
    <row r="73" spans="1:9" ht="12.75" customHeight="1" x14ac:dyDescent="0.2">
      <c r="A73" s="209" t="s">
        <v>62</v>
      </c>
      <c r="B73" s="209"/>
      <c r="C73" s="209"/>
      <c r="D73" s="209"/>
      <c r="E73" s="209"/>
      <c r="F73" s="209"/>
      <c r="G73" s="28">
        <v>66</v>
      </c>
      <c r="H73" s="119">
        <v>185274996</v>
      </c>
      <c r="I73" s="29">
        <v>183097932</v>
      </c>
    </row>
    <row r="74" spans="1:9" x14ac:dyDescent="0.2">
      <c r="A74" s="210" t="s">
        <v>63</v>
      </c>
      <c r="B74" s="211"/>
      <c r="C74" s="211"/>
      <c r="D74" s="211"/>
      <c r="E74" s="211"/>
      <c r="F74" s="211"/>
      <c r="G74" s="211"/>
      <c r="H74" s="211"/>
      <c r="I74" s="211"/>
    </row>
    <row r="75" spans="1:9" ht="12.75" customHeight="1" x14ac:dyDescent="0.2">
      <c r="A75" s="193" t="s">
        <v>64</v>
      </c>
      <c r="B75" s="193"/>
      <c r="C75" s="193"/>
      <c r="D75" s="193"/>
      <c r="E75" s="193"/>
      <c r="F75" s="193"/>
      <c r="G75" s="30">
        <v>67</v>
      </c>
      <c r="H75" s="31">
        <f>H76+H77+H78+H84+H85+H89+H92+H95</f>
        <v>6080846978</v>
      </c>
      <c r="I75" s="31">
        <f>I76+I77+I78+I84+I85+I89+I92+I95</f>
        <v>6144025218</v>
      </c>
    </row>
    <row r="76" spans="1:9" ht="12.75" customHeight="1" x14ac:dyDescent="0.2">
      <c r="A76" s="194" t="s">
        <v>65</v>
      </c>
      <c r="B76" s="194"/>
      <c r="C76" s="194"/>
      <c r="D76" s="194"/>
      <c r="E76" s="194"/>
      <c r="F76" s="194"/>
      <c r="G76" s="28">
        <v>68</v>
      </c>
      <c r="H76" s="29">
        <v>3177043600</v>
      </c>
      <c r="I76" s="29">
        <v>3177043600</v>
      </c>
    </row>
    <row r="77" spans="1:9" ht="12.75" customHeight="1" x14ac:dyDescent="0.2">
      <c r="A77" s="194" t="s">
        <v>66</v>
      </c>
      <c r="B77" s="194"/>
      <c r="C77" s="194"/>
      <c r="D77" s="194"/>
      <c r="E77" s="194"/>
      <c r="F77" s="194"/>
      <c r="G77" s="28">
        <v>69</v>
      </c>
      <c r="H77" s="29">
        <v>0</v>
      </c>
      <c r="I77" s="29">
        <v>0</v>
      </c>
    </row>
    <row r="78" spans="1:9" ht="12.75" customHeight="1" x14ac:dyDescent="0.2">
      <c r="A78" s="192" t="s">
        <v>67</v>
      </c>
      <c r="B78" s="192"/>
      <c r="C78" s="192"/>
      <c r="D78" s="192"/>
      <c r="E78" s="192"/>
      <c r="F78" s="192"/>
      <c r="G78" s="30">
        <v>70</v>
      </c>
      <c r="H78" s="31">
        <f>SUM(H79:H83)</f>
        <v>322617489</v>
      </c>
      <c r="I78" s="31">
        <f>SUM(I79:I83)</f>
        <v>322617489</v>
      </c>
    </row>
    <row r="79" spans="1:9" ht="12.75" customHeight="1" x14ac:dyDescent="0.2">
      <c r="A79" s="191" t="s">
        <v>68</v>
      </c>
      <c r="B79" s="191"/>
      <c r="C79" s="191"/>
      <c r="D79" s="191"/>
      <c r="E79" s="191"/>
      <c r="F79" s="191"/>
      <c r="G79" s="28">
        <v>71</v>
      </c>
      <c r="H79" s="29">
        <v>0</v>
      </c>
      <c r="I79" s="29">
        <v>0</v>
      </c>
    </row>
    <row r="80" spans="1:9" ht="12.75" customHeight="1" x14ac:dyDescent="0.2">
      <c r="A80" s="191" t="s">
        <v>69</v>
      </c>
      <c r="B80" s="191"/>
      <c r="C80" s="191"/>
      <c r="D80" s="191"/>
      <c r="E80" s="191"/>
      <c r="F80" s="191"/>
      <c r="G80" s="28">
        <v>72</v>
      </c>
      <c r="H80" s="29">
        <v>0</v>
      </c>
      <c r="I80" s="29">
        <v>0</v>
      </c>
    </row>
    <row r="81" spans="1:9" ht="12.75" customHeight="1" x14ac:dyDescent="0.2">
      <c r="A81" s="191" t="s">
        <v>70</v>
      </c>
      <c r="B81" s="191"/>
      <c r="C81" s="191"/>
      <c r="D81" s="191"/>
      <c r="E81" s="191"/>
      <c r="F81" s="191"/>
      <c r="G81" s="28">
        <v>73</v>
      </c>
      <c r="H81" s="29">
        <v>0</v>
      </c>
      <c r="I81" s="29">
        <v>0</v>
      </c>
    </row>
    <row r="82" spans="1:9" ht="12.75" customHeight="1" x14ac:dyDescent="0.2">
      <c r="A82" s="191" t="s">
        <v>71</v>
      </c>
      <c r="B82" s="191"/>
      <c r="C82" s="191"/>
      <c r="D82" s="191"/>
      <c r="E82" s="191"/>
      <c r="F82" s="191"/>
      <c r="G82" s="28">
        <v>74</v>
      </c>
      <c r="H82" s="29">
        <v>0</v>
      </c>
      <c r="I82" s="29">
        <v>0</v>
      </c>
    </row>
    <row r="83" spans="1:9" ht="12.75" customHeight="1" x14ac:dyDescent="0.2">
      <c r="A83" s="191" t="s">
        <v>72</v>
      </c>
      <c r="B83" s="191"/>
      <c r="C83" s="191"/>
      <c r="D83" s="191"/>
      <c r="E83" s="191"/>
      <c r="F83" s="191"/>
      <c r="G83" s="28">
        <v>75</v>
      </c>
      <c r="H83" s="29">
        <v>322617489</v>
      </c>
      <c r="I83" s="29">
        <v>322617489</v>
      </c>
    </row>
    <row r="84" spans="1:9" ht="12.75" customHeight="1" x14ac:dyDescent="0.2">
      <c r="A84" s="194" t="s">
        <v>73</v>
      </c>
      <c r="B84" s="194"/>
      <c r="C84" s="194"/>
      <c r="D84" s="194"/>
      <c r="E84" s="194"/>
      <c r="F84" s="194"/>
      <c r="G84" s="28">
        <v>76</v>
      </c>
      <c r="H84" s="120">
        <v>1842424174</v>
      </c>
      <c r="I84" s="29">
        <v>1842424174</v>
      </c>
    </row>
    <row r="85" spans="1:9" ht="12.75" customHeight="1" x14ac:dyDescent="0.2">
      <c r="A85" s="192" t="s">
        <v>74</v>
      </c>
      <c r="B85" s="192"/>
      <c r="C85" s="192"/>
      <c r="D85" s="192"/>
      <c r="E85" s="192"/>
      <c r="F85" s="192"/>
      <c r="G85" s="30">
        <v>77</v>
      </c>
      <c r="H85" s="31">
        <f>H86+H87+H88</f>
        <v>15788600</v>
      </c>
      <c r="I85" s="31">
        <f>I86+I87+I88</f>
        <v>15788600</v>
      </c>
    </row>
    <row r="86" spans="1:9" ht="12.75" customHeight="1" x14ac:dyDescent="0.2">
      <c r="A86" s="191" t="s">
        <v>75</v>
      </c>
      <c r="B86" s="191"/>
      <c r="C86" s="191"/>
      <c r="D86" s="191"/>
      <c r="E86" s="191"/>
      <c r="F86" s="191"/>
      <c r="G86" s="28">
        <v>78</v>
      </c>
      <c r="H86" s="29">
        <v>15788600</v>
      </c>
      <c r="I86" s="29">
        <v>15788600</v>
      </c>
    </row>
    <row r="87" spans="1:9" ht="12.75" customHeight="1" x14ac:dyDescent="0.2">
      <c r="A87" s="191" t="s">
        <v>76</v>
      </c>
      <c r="B87" s="191"/>
      <c r="C87" s="191"/>
      <c r="D87" s="191"/>
      <c r="E87" s="191"/>
      <c r="F87" s="191"/>
      <c r="G87" s="28">
        <v>79</v>
      </c>
      <c r="H87" s="29">
        <v>0</v>
      </c>
      <c r="I87" s="29">
        <v>0</v>
      </c>
    </row>
    <row r="88" spans="1:9" ht="12.75" customHeight="1" x14ac:dyDescent="0.2">
      <c r="A88" s="191" t="s">
        <v>77</v>
      </c>
      <c r="B88" s="191"/>
      <c r="C88" s="191"/>
      <c r="D88" s="191"/>
      <c r="E88" s="191"/>
      <c r="F88" s="191"/>
      <c r="G88" s="28">
        <v>80</v>
      </c>
      <c r="H88" s="29">
        <v>0</v>
      </c>
      <c r="I88" s="29">
        <v>0</v>
      </c>
    </row>
    <row r="89" spans="1:9" ht="12.75" customHeight="1" x14ac:dyDescent="0.2">
      <c r="A89" s="192" t="s">
        <v>78</v>
      </c>
      <c r="B89" s="192"/>
      <c r="C89" s="192"/>
      <c r="D89" s="192"/>
      <c r="E89" s="192"/>
      <c r="F89" s="192"/>
      <c r="G89" s="30">
        <v>81</v>
      </c>
      <c r="H89" s="31">
        <f>H90-H91</f>
        <v>642580101</v>
      </c>
      <c r="I89" s="31">
        <f>I90-I91</f>
        <v>711485834</v>
      </c>
    </row>
    <row r="90" spans="1:9" ht="12.75" customHeight="1" x14ac:dyDescent="0.2">
      <c r="A90" s="191" t="s">
        <v>79</v>
      </c>
      <c r="B90" s="191"/>
      <c r="C90" s="191"/>
      <c r="D90" s="191"/>
      <c r="E90" s="191"/>
      <c r="F90" s="191"/>
      <c r="G90" s="28">
        <v>82</v>
      </c>
      <c r="H90" s="29">
        <v>642580101</v>
      </c>
      <c r="I90" s="29">
        <v>711485834</v>
      </c>
    </row>
    <row r="91" spans="1:9" ht="12.75" customHeight="1" x14ac:dyDescent="0.2">
      <c r="A91" s="191" t="s">
        <v>80</v>
      </c>
      <c r="B91" s="191"/>
      <c r="C91" s="191"/>
      <c r="D91" s="191"/>
      <c r="E91" s="191"/>
      <c r="F91" s="191"/>
      <c r="G91" s="28">
        <v>83</v>
      </c>
      <c r="H91" s="29">
        <v>0</v>
      </c>
      <c r="I91" s="29">
        <v>0</v>
      </c>
    </row>
    <row r="92" spans="1:9" ht="12.75" customHeight="1" x14ac:dyDescent="0.2">
      <c r="A92" s="192" t="s">
        <v>81</v>
      </c>
      <c r="B92" s="192"/>
      <c r="C92" s="192"/>
      <c r="D92" s="192"/>
      <c r="E92" s="192"/>
      <c r="F92" s="192"/>
      <c r="G92" s="30">
        <v>84</v>
      </c>
      <c r="H92" s="31">
        <f>H93-H94</f>
        <v>68909278</v>
      </c>
      <c r="I92" s="31">
        <f>I93-I94</f>
        <v>61890916</v>
      </c>
    </row>
    <row r="93" spans="1:9" ht="12.75" customHeight="1" x14ac:dyDescent="0.2">
      <c r="A93" s="191" t="s">
        <v>82</v>
      </c>
      <c r="B93" s="191"/>
      <c r="C93" s="191"/>
      <c r="D93" s="191"/>
      <c r="E93" s="191"/>
      <c r="F93" s="191"/>
      <c r="G93" s="28">
        <v>85</v>
      </c>
      <c r="H93" s="29">
        <v>68909278</v>
      </c>
      <c r="I93" s="29">
        <v>61890916</v>
      </c>
    </row>
    <row r="94" spans="1:9" ht="12.75" customHeight="1" x14ac:dyDescent="0.2">
      <c r="A94" s="191" t="s">
        <v>83</v>
      </c>
      <c r="B94" s="191"/>
      <c r="C94" s="191"/>
      <c r="D94" s="191"/>
      <c r="E94" s="191"/>
      <c r="F94" s="191"/>
      <c r="G94" s="28">
        <v>86</v>
      </c>
      <c r="H94" s="29">
        <v>0</v>
      </c>
      <c r="I94" s="29">
        <v>0</v>
      </c>
    </row>
    <row r="95" spans="1:9" ht="12.75" customHeight="1" x14ac:dyDescent="0.2">
      <c r="A95" s="194" t="s">
        <v>84</v>
      </c>
      <c r="B95" s="194"/>
      <c r="C95" s="194"/>
      <c r="D95" s="194"/>
      <c r="E95" s="194"/>
      <c r="F95" s="194"/>
      <c r="G95" s="28">
        <v>87</v>
      </c>
      <c r="H95" s="29">
        <v>11483736</v>
      </c>
      <c r="I95" s="29">
        <v>12774605</v>
      </c>
    </row>
    <row r="96" spans="1:9" ht="12.75" customHeight="1" x14ac:dyDescent="0.2">
      <c r="A96" s="193" t="s">
        <v>85</v>
      </c>
      <c r="B96" s="193"/>
      <c r="C96" s="193"/>
      <c r="D96" s="193"/>
      <c r="E96" s="193"/>
      <c r="F96" s="193"/>
      <c r="G96" s="30">
        <v>88</v>
      </c>
      <c r="H96" s="31">
        <f>SUM(H97:H102)</f>
        <v>360758019</v>
      </c>
      <c r="I96" s="31">
        <f>SUM(I97:I102)</f>
        <v>358816319</v>
      </c>
    </row>
    <row r="97" spans="1:9" ht="12.75" customHeight="1" x14ac:dyDescent="0.2">
      <c r="A97" s="191" t="s">
        <v>86</v>
      </c>
      <c r="B97" s="191"/>
      <c r="C97" s="191"/>
      <c r="D97" s="191"/>
      <c r="E97" s="191"/>
      <c r="F97" s="191"/>
      <c r="G97" s="28">
        <v>89</v>
      </c>
      <c r="H97" s="29">
        <v>95978251</v>
      </c>
      <c r="I97" s="29">
        <v>96037410</v>
      </c>
    </row>
    <row r="98" spans="1:9" ht="12.75" customHeight="1" x14ac:dyDescent="0.2">
      <c r="A98" s="191" t="s">
        <v>87</v>
      </c>
      <c r="B98" s="191"/>
      <c r="C98" s="191"/>
      <c r="D98" s="191"/>
      <c r="E98" s="191"/>
      <c r="F98" s="191"/>
      <c r="G98" s="28">
        <v>90</v>
      </c>
      <c r="H98" s="29">
        <v>0</v>
      </c>
      <c r="I98" s="29">
        <v>0</v>
      </c>
    </row>
    <row r="99" spans="1:9" ht="12.75" customHeight="1" x14ac:dyDescent="0.2">
      <c r="A99" s="191" t="s">
        <v>88</v>
      </c>
      <c r="B99" s="191"/>
      <c r="C99" s="191"/>
      <c r="D99" s="191"/>
      <c r="E99" s="191"/>
      <c r="F99" s="191"/>
      <c r="G99" s="28">
        <v>91</v>
      </c>
      <c r="H99" s="29">
        <v>214404618</v>
      </c>
      <c r="I99" s="29">
        <v>212403759</v>
      </c>
    </row>
    <row r="100" spans="1:9" ht="12.75" customHeight="1" x14ac:dyDescent="0.2">
      <c r="A100" s="191" t="s">
        <v>89</v>
      </c>
      <c r="B100" s="191"/>
      <c r="C100" s="191"/>
      <c r="D100" s="191"/>
      <c r="E100" s="191"/>
      <c r="F100" s="191"/>
      <c r="G100" s="28">
        <v>92</v>
      </c>
      <c r="H100" s="29">
        <v>49963513</v>
      </c>
      <c r="I100" s="29">
        <v>49963513</v>
      </c>
    </row>
    <row r="101" spans="1:9" ht="12.75" customHeight="1" x14ac:dyDescent="0.2">
      <c r="A101" s="191" t="s">
        <v>90</v>
      </c>
      <c r="B101" s="191"/>
      <c r="C101" s="191"/>
      <c r="D101" s="191"/>
      <c r="E101" s="191"/>
      <c r="F101" s="191"/>
      <c r="G101" s="28">
        <v>93</v>
      </c>
      <c r="H101" s="29">
        <v>132760</v>
      </c>
      <c r="I101" s="29">
        <v>132760</v>
      </c>
    </row>
    <row r="102" spans="1:9" ht="12.75" customHeight="1" x14ac:dyDescent="0.2">
      <c r="A102" s="191" t="s">
        <v>91</v>
      </c>
      <c r="B102" s="191"/>
      <c r="C102" s="191"/>
      <c r="D102" s="191"/>
      <c r="E102" s="191"/>
      <c r="F102" s="191"/>
      <c r="G102" s="28">
        <v>94</v>
      </c>
      <c r="H102" s="29">
        <v>278877</v>
      </c>
      <c r="I102" s="29">
        <v>278877</v>
      </c>
    </row>
    <row r="103" spans="1:9" ht="12.75" customHeight="1" x14ac:dyDescent="0.2">
      <c r="A103" s="193" t="s">
        <v>92</v>
      </c>
      <c r="B103" s="193"/>
      <c r="C103" s="193"/>
      <c r="D103" s="193"/>
      <c r="E103" s="193"/>
      <c r="F103" s="193"/>
      <c r="G103" s="30">
        <v>95</v>
      </c>
      <c r="H103" s="31">
        <f>SUM(H104:H114)</f>
        <v>4201064200</v>
      </c>
      <c r="I103" s="31">
        <f>SUM(I104:I114)</f>
        <v>4173547503</v>
      </c>
    </row>
    <row r="104" spans="1:9" ht="12.75" customHeight="1" x14ac:dyDescent="0.2">
      <c r="A104" s="191" t="s">
        <v>93</v>
      </c>
      <c r="B104" s="191"/>
      <c r="C104" s="191"/>
      <c r="D104" s="191"/>
      <c r="E104" s="191"/>
      <c r="F104" s="191"/>
      <c r="G104" s="28">
        <v>96</v>
      </c>
      <c r="H104" s="29">
        <v>65857272</v>
      </c>
      <c r="I104" s="29">
        <v>64243931</v>
      </c>
    </row>
    <row r="105" spans="1:9" ht="12.75" customHeight="1" x14ac:dyDescent="0.2">
      <c r="A105" s="191" t="s">
        <v>94</v>
      </c>
      <c r="B105" s="191"/>
      <c r="C105" s="191"/>
      <c r="D105" s="191"/>
      <c r="E105" s="191"/>
      <c r="F105" s="191"/>
      <c r="G105" s="28">
        <v>97</v>
      </c>
      <c r="H105" s="29">
        <v>0</v>
      </c>
      <c r="I105" s="29">
        <v>0</v>
      </c>
    </row>
    <row r="106" spans="1:9" ht="12.75" customHeight="1" x14ac:dyDescent="0.2">
      <c r="A106" s="191" t="s">
        <v>95</v>
      </c>
      <c r="B106" s="191"/>
      <c r="C106" s="191"/>
      <c r="D106" s="191"/>
      <c r="E106" s="191"/>
      <c r="F106" s="191"/>
      <c r="G106" s="28">
        <v>98</v>
      </c>
      <c r="H106" s="29">
        <v>0</v>
      </c>
      <c r="I106" s="29">
        <v>0</v>
      </c>
    </row>
    <row r="107" spans="1:9" ht="22.15" customHeight="1" x14ac:dyDescent="0.2">
      <c r="A107" s="191" t="s">
        <v>96</v>
      </c>
      <c r="B107" s="191"/>
      <c r="C107" s="191"/>
      <c r="D107" s="191"/>
      <c r="E107" s="191"/>
      <c r="F107" s="191"/>
      <c r="G107" s="28">
        <v>99</v>
      </c>
      <c r="H107" s="29">
        <v>0</v>
      </c>
      <c r="I107" s="29">
        <v>0</v>
      </c>
    </row>
    <row r="108" spans="1:9" ht="12.75" customHeight="1" x14ac:dyDescent="0.2">
      <c r="A108" s="191" t="s">
        <v>97</v>
      </c>
      <c r="B108" s="191"/>
      <c r="C108" s="191"/>
      <c r="D108" s="191"/>
      <c r="E108" s="191"/>
      <c r="F108" s="191"/>
      <c r="G108" s="28">
        <v>100</v>
      </c>
      <c r="H108" s="29">
        <v>0</v>
      </c>
      <c r="I108" s="29">
        <v>0</v>
      </c>
    </row>
    <row r="109" spans="1:9" ht="12.75" customHeight="1" x14ac:dyDescent="0.2">
      <c r="A109" s="191" t="s">
        <v>98</v>
      </c>
      <c r="B109" s="191"/>
      <c r="C109" s="191"/>
      <c r="D109" s="191"/>
      <c r="E109" s="191"/>
      <c r="F109" s="191"/>
      <c r="G109" s="28">
        <v>101</v>
      </c>
      <c r="H109" s="29">
        <v>872363747</v>
      </c>
      <c r="I109" s="29">
        <v>823504726</v>
      </c>
    </row>
    <row r="110" spans="1:9" ht="12.75" customHeight="1" x14ac:dyDescent="0.2">
      <c r="A110" s="191" t="s">
        <v>99</v>
      </c>
      <c r="B110" s="191"/>
      <c r="C110" s="191"/>
      <c r="D110" s="191"/>
      <c r="E110" s="191"/>
      <c r="F110" s="191"/>
      <c r="G110" s="28">
        <v>102</v>
      </c>
      <c r="H110" s="29">
        <v>0</v>
      </c>
      <c r="I110" s="29">
        <v>0</v>
      </c>
    </row>
    <row r="111" spans="1:9" ht="12.75" customHeight="1" x14ac:dyDescent="0.2">
      <c r="A111" s="191" t="s">
        <v>100</v>
      </c>
      <c r="B111" s="191"/>
      <c r="C111" s="191"/>
      <c r="D111" s="191"/>
      <c r="E111" s="191"/>
      <c r="F111" s="191"/>
      <c r="G111" s="28">
        <v>103</v>
      </c>
      <c r="H111" s="29">
        <v>622882265</v>
      </c>
      <c r="I111" s="29">
        <v>633417734</v>
      </c>
    </row>
    <row r="112" spans="1:9" ht="12.75" customHeight="1" x14ac:dyDescent="0.2">
      <c r="A112" s="191" t="s">
        <v>101</v>
      </c>
      <c r="B112" s="191"/>
      <c r="C112" s="191"/>
      <c r="D112" s="191"/>
      <c r="E112" s="191"/>
      <c r="F112" s="191"/>
      <c r="G112" s="28">
        <v>104</v>
      </c>
      <c r="H112" s="29">
        <v>2251357581</v>
      </c>
      <c r="I112" s="29">
        <v>2261636868</v>
      </c>
    </row>
    <row r="113" spans="1:9" ht="12.75" customHeight="1" x14ac:dyDescent="0.2">
      <c r="A113" s="191" t="s">
        <v>102</v>
      </c>
      <c r="B113" s="191"/>
      <c r="C113" s="191"/>
      <c r="D113" s="191"/>
      <c r="E113" s="191"/>
      <c r="F113" s="191"/>
      <c r="G113" s="28">
        <v>105</v>
      </c>
      <c r="H113" s="29">
        <v>3439815</v>
      </c>
      <c r="I113" s="29">
        <v>5728316</v>
      </c>
    </row>
    <row r="114" spans="1:9" ht="12.75" customHeight="1" x14ac:dyDescent="0.2">
      <c r="A114" s="191" t="s">
        <v>103</v>
      </c>
      <c r="B114" s="191"/>
      <c r="C114" s="191"/>
      <c r="D114" s="191"/>
      <c r="E114" s="191"/>
      <c r="F114" s="191"/>
      <c r="G114" s="28">
        <v>106</v>
      </c>
      <c r="H114" s="29">
        <v>385163520</v>
      </c>
      <c r="I114" s="29">
        <v>385015928</v>
      </c>
    </row>
    <row r="115" spans="1:9" ht="12.75" customHeight="1" x14ac:dyDescent="0.2">
      <c r="A115" s="193" t="s">
        <v>104</v>
      </c>
      <c r="B115" s="193"/>
      <c r="C115" s="193"/>
      <c r="D115" s="193"/>
      <c r="E115" s="193"/>
      <c r="F115" s="193"/>
      <c r="G115" s="30">
        <v>107</v>
      </c>
      <c r="H115" s="31">
        <f>SUM(H116:H129)</f>
        <v>2030455050</v>
      </c>
      <c r="I115" s="31">
        <f>SUM(I116:I129)</f>
        <v>1911250957</v>
      </c>
    </row>
    <row r="116" spans="1:9" ht="12.75" customHeight="1" x14ac:dyDescent="0.2">
      <c r="A116" s="191" t="s">
        <v>93</v>
      </c>
      <c r="B116" s="191"/>
      <c r="C116" s="191"/>
      <c r="D116" s="191"/>
      <c r="E116" s="191"/>
      <c r="F116" s="191"/>
      <c r="G116" s="28">
        <v>108</v>
      </c>
      <c r="H116" s="29">
        <v>29776834</v>
      </c>
      <c r="I116" s="29">
        <v>14287573</v>
      </c>
    </row>
    <row r="117" spans="1:9" ht="12.75" customHeight="1" x14ac:dyDescent="0.2">
      <c r="A117" s="191" t="s">
        <v>94</v>
      </c>
      <c r="B117" s="191"/>
      <c r="C117" s="191"/>
      <c r="D117" s="191"/>
      <c r="E117" s="191"/>
      <c r="F117" s="191"/>
      <c r="G117" s="28">
        <v>109</v>
      </c>
      <c r="H117" s="29">
        <v>0</v>
      </c>
      <c r="I117" s="29">
        <v>0</v>
      </c>
    </row>
    <row r="118" spans="1:9" ht="12.75" customHeight="1" x14ac:dyDescent="0.2">
      <c r="A118" s="191" t="s">
        <v>95</v>
      </c>
      <c r="B118" s="191"/>
      <c r="C118" s="191"/>
      <c r="D118" s="191"/>
      <c r="E118" s="191"/>
      <c r="F118" s="191"/>
      <c r="G118" s="28">
        <v>110</v>
      </c>
      <c r="H118" s="29">
        <v>0</v>
      </c>
      <c r="I118" s="29">
        <v>0</v>
      </c>
    </row>
    <row r="119" spans="1:9" ht="25.9" customHeight="1" x14ac:dyDescent="0.2">
      <c r="A119" s="191" t="s">
        <v>96</v>
      </c>
      <c r="B119" s="191"/>
      <c r="C119" s="191"/>
      <c r="D119" s="191"/>
      <c r="E119" s="191"/>
      <c r="F119" s="191"/>
      <c r="G119" s="28">
        <v>111</v>
      </c>
      <c r="H119" s="29">
        <v>0</v>
      </c>
      <c r="I119" s="29">
        <v>0</v>
      </c>
    </row>
    <row r="120" spans="1:9" ht="12.75" customHeight="1" x14ac:dyDescent="0.2">
      <c r="A120" s="191" t="s">
        <v>97</v>
      </c>
      <c r="B120" s="191"/>
      <c r="C120" s="191"/>
      <c r="D120" s="191"/>
      <c r="E120" s="191"/>
      <c r="F120" s="191"/>
      <c r="G120" s="28">
        <v>112</v>
      </c>
      <c r="H120" s="29">
        <v>0</v>
      </c>
      <c r="I120" s="29">
        <v>982</v>
      </c>
    </row>
    <row r="121" spans="1:9" ht="12.75" customHeight="1" x14ac:dyDescent="0.2">
      <c r="A121" s="191" t="s">
        <v>98</v>
      </c>
      <c r="B121" s="191"/>
      <c r="C121" s="191"/>
      <c r="D121" s="191"/>
      <c r="E121" s="191"/>
      <c r="F121" s="191"/>
      <c r="G121" s="28">
        <v>113</v>
      </c>
      <c r="H121" s="29">
        <v>877272824</v>
      </c>
      <c r="I121" s="29">
        <v>915708332</v>
      </c>
    </row>
    <row r="122" spans="1:9" ht="12.75" customHeight="1" x14ac:dyDescent="0.2">
      <c r="A122" s="191" t="s">
        <v>99</v>
      </c>
      <c r="B122" s="191"/>
      <c r="C122" s="191"/>
      <c r="D122" s="191"/>
      <c r="E122" s="191"/>
      <c r="F122" s="191"/>
      <c r="G122" s="28">
        <v>114</v>
      </c>
      <c r="H122" s="29">
        <v>17737121</v>
      </c>
      <c r="I122" s="29">
        <v>27956768</v>
      </c>
    </row>
    <row r="123" spans="1:9" ht="12.75" customHeight="1" x14ac:dyDescent="0.2">
      <c r="A123" s="191" t="s">
        <v>100</v>
      </c>
      <c r="B123" s="191"/>
      <c r="C123" s="191"/>
      <c r="D123" s="191"/>
      <c r="E123" s="191"/>
      <c r="F123" s="191"/>
      <c r="G123" s="28">
        <v>115</v>
      </c>
      <c r="H123" s="29">
        <v>529014171</v>
      </c>
      <c r="I123" s="29">
        <v>323547036</v>
      </c>
    </row>
    <row r="124" spans="1:9" x14ac:dyDescent="0.2">
      <c r="A124" s="191" t="s">
        <v>101</v>
      </c>
      <c r="B124" s="191"/>
      <c r="C124" s="191"/>
      <c r="D124" s="191"/>
      <c r="E124" s="191"/>
      <c r="F124" s="191"/>
      <c r="G124" s="28">
        <v>116</v>
      </c>
      <c r="H124" s="29">
        <v>0</v>
      </c>
      <c r="I124" s="29">
        <v>0</v>
      </c>
    </row>
    <row r="125" spans="1:9" x14ac:dyDescent="0.2">
      <c r="A125" s="191" t="s">
        <v>105</v>
      </c>
      <c r="B125" s="191"/>
      <c r="C125" s="191"/>
      <c r="D125" s="191"/>
      <c r="E125" s="191"/>
      <c r="F125" s="191"/>
      <c r="G125" s="28">
        <v>117</v>
      </c>
      <c r="H125" s="29">
        <v>51239445</v>
      </c>
      <c r="I125" s="29">
        <v>55250848</v>
      </c>
    </row>
    <row r="126" spans="1:9" x14ac:dyDescent="0.2">
      <c r="A126" s="191" t="s">
        <v>106</v>
      </c>
      <c r="B126" s="191"/>
      <c r="C126" s="191"/>
      <c r="D126" s="191"/>
      <c r="E126" s="191"/>
      <c r="F126" s="191"/>
      <c r="G126" s="28">
        <v>118</v>
      </c>
      <c r="H126" s="29">
        <v>72834952</v>
      </c>
      <c r="I126" s="29">
        <v>67235840</v>
      </c>
    </row>
    <row r="127" spans="1:9" x14ac:dyDescent="0.2">
      <c r="A127" s="191" t="s">
        <v>107</v>
      </c>
      <c r="B127" s="191"/>
      <c r="C127" s="191"/>
      <c r="D127" s="191"/>
      <c r="E127" s="191"/>
      <c r="F127" s="191"/>
      <c r="G127" s="28">
        <v>119</v>
      </c>
      <c r="H127" s="29">
        <v>2018000</v>
      </c>
      <c r="I127" s="29">
        <v>2018000</v>
      </c>
    </row>
    <row r="128" spans="1:9" x14ac:dyDescent="0.2">
      <c r="A128" s="191" t="s">
        <v>108</v>
      </c>
      <c r="B128" s="191"/>
      <c r="C128" s="191"/>
      <c r="D128" s="191"/>
      <c r="E128" s="191"/>
      <c r="F128" s="191"/>
      <c r="G128" s="28">
        <v>120</v>
      </c>
      <c r="H128" s="29">
        <v>0</v>
      </c>
      <c r="I128" s="29">
        <v>0</v>
      </c>
    </row>
    <row r="129" spans="1:9" x14ac:dyDescent="0.2">
      <c r="A129" s="191" t="s">
        <v>109</v>
      </c>
      <c r="B129" s="191"/>
      <c r="C129" s="191"/>
      <c r="D129" s="191"/>
      <c r="E129" s="191"/>
      <c r="F129" s="191"/>
      <c r="G129" s="28">
        <v>121</v>
      </c>
      <c r="H129" s="29">
        <v>450561703</v>
      </c>
      <c r="I129" s="29">
        <v>505245578</v>
      </c>
    </row>
    <row r="130" spans="1:9" ht="22.15" customHeight="1" x14ac:dyDescent="0.2">
      <c r="A130" s="209" t="s">
        <v>110</v>
      </c>
      <c r="B130" s="209"/>
      <c r="C130" s="209"/>
      <c r="D130" s="209"/>
      <c r="E130" s="209"/>
      <c r="F130" s="209"/>
      <c r="G130" s="28">
        <v>122</v>
      </c>
      <c r="H130" s="29">
        <v>3479198747</v>
      </c>
      <c r="I130" s="29">
        <v>3460076884</v>
      </c>
    </row>
    <row r="131" spans="1:9" x14ac:dyDescent="0.2">
      <c r="A131" s="193" t="s">
        <v>111</v>
      </c>
      <c r="B131" s="193"/>
      <c r="C131" s="193"/>
      <c r="D131" s="193"/>
      <c r="E131" s="193"/>
      <c r="F131" s="193"/>
      <c r="G131" s="30">
        <v>123</v>
      </c>
      <c r="H131" s="31">
        <f>H75+H96+H103+H115+H130</f>
        <v>16152322994</v>
      </c>
      <c r="I131" s="31">
        <f>I75+I96+I103+I115+I130</f>
        <v>16047716881</v>
      </c>
    </row>
    <row r="132" spans="1:9" x14ac:dyDescent="0.2">
      <c r="A132" s="209" t="s">
        <v>112</v>
      </c>
      <c r="B132" s="209"/>
      <c r="C132" s="209"/>
      <c r="D132" s="209"/>
      <c r="E132" s="209"/>
      <c r="F132" s="209"/>
      <c r="G132" s="28">
        <v>124</v>
      </c>
      <c r="H132" s="119">
        <v>185274996</v>
      </c>
      <c r="I132" s="29">
        <v>183097932</v>
      </c>
    </row>
  </sheetData>
  <sheetProtection algorithmName="SHA-512" hashValue="+UENehijMUmpmLip6GojYlfL/G3L/zKuraUF9KTQU6jnPvw1B3bZBbapjKaWZolvw0opiXMLD47n8auNPFxj/g==" saltValue="azw5ZLQyI8/CkpuV9XhefQ=="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C60" sqref="C60:I60"/>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16" t="s">
        <v>114</v>
      </c>
      <c r="B1" s="196"/>
      <c r="C1" s="196"/>
      <c r="D1" s="196"/>
      <c r="E1" s="196"/>
      <c r="F1" s="196"/>
      <c r="G1" s="196"/>
      <c r="H1" s="196"/>
      <c r="I1" s="196"/>
    </row>
    <row r="2" spans="1:9" x14ac:dyDescent="0.2">
      <c r="A2" s="215" t="s">
        <v>462</v>
      </c>
      <c r="B2" s="198"/>
      <c r="C2" s="198"/>
      <c r="D2" s="198"/>
      <c r="E2" s="198"/>
      <c r="F2" s="198"/>
      <c r="G2" s="198"/>
      <c r="H2" s="198"/>
      <c r="I2" s="198"/>
    </row>
    <row r="3" spans="1:9" x14ac:dyDescent="0.2">
      <c r="A3" s="224" t="s">
        <v>361</v>
      </c>
      <c r="B3" s="225"/>
      <c r="C3" s="225"/>
      <c r="D3" s="225"/>
      <c r="E3" s="225"/>
      <c r="F3" s="225"/>
      <c r="G3" s="225"/>
      <c r="H3" s="225"/>
      <c r="I3" s="225"/>
    </row>
    <row r="4" spans="1:9" x14ac:dyDescent="0.2">
      <c r="A4" s="214" t="s">
        <v>461</v>
      </c>
      <c r="B4" s="202"/>
      <c r="C4" s="202"/>
      <c r="D4" s="202"/>
      <c r="E4" s="202"/>
      <c r="F4" s="202"/>
      <c r="G4" s="202"/>
      <c r="H4" s="202"/>
      <c r="I4" s="203"/>
    </row>
    <row r="5" spans="1:9" ht="23.25" x14ac:dyDescent="0.2">
      <c r="A5" s="212" t="s">
        <v>2</v>
      </c>
      <c r="B5" s="207"/>
      <c r="C5" s="207"/>
      <c r="D5" s="207"/>
      <c r="E5" s="207"/>
      <c r="F5" s="207"/>
      <c r="G5" s="37" t="s">
        <v>115</v>
      </c>
      <c r="H5" s="38" t="s">
        <v>377</v>
      </c>
      <c r="I5" s="38" t="s">
        <v>353</v>
      </c>
    </row>
    <row r="6" spans="1:9" x14ac:dyDescent="0.2">
      <c r="A6" s="213">
        <v>1</v>
      </c>
      <c r="B6" s="205"/>
      <c r="C6" s="205"/>
      <c r="D6" s="205"/>
      <c r="E6" s="205"/>
      <c r="F6" s="205"/>
      <c r="G6" s="39">
        <v>2</v>
      </c>
      <c r="H6" s="38">
        <v>3</v>
      </c>
      <c r="I6" s="38">
        <v>4</v>
      </c>
    </row>
    <row r="7" spans="1:9" x14ac:dyDescent="0.2">
      <c r="A7" s="193" t="s">
        <v>128</v>
      </c>
      <c r="B7" s="193"/>
      <c r="C7" s="193"/>
      <c r="D7" s="193"/>
      <c r="E7" s="193"/>
      <c r="F7" s="193"/>
      <c r="G7" s="30">
        <v>125</v>
      </c>
      <c r="H7" s="31">
        <f>SUM(H8:H12)</f>
        <v>1835867631</v>
      </c>
      <c r="I7" s="31">
        <f>SUM(I8:I12)</f>
        <v>1936792355</v>
      </c>
    </row>
    <row r="8" spans="1:9" x14ac:dyDescent="0.2">
      <c r="A8" s="191" t="s">
        <v>129</v>
      </c>
      <c r="B8" s="191"/>
      <c r="C8" s="191"/>
      <c r="D8" s="191"/>
      <c r="E8" s="191"/>
      <c r="F8" s="191"/>
      <c r="G8" s="28">
        <v>126</v>
      </c>
      <c r="H8" s="29">
        <v>323957825</v>
      </c>
      <c r="I8" s="29">
        <v>319500742</v>
      </c>
    </row>
    <row r="9" spans="1:9" x14ac:dyDescent="0.2">
      <c r="A9" s="191" t="s">
        <v>130</v>
      </c>
      <c r="B9" s="191"/>
      <c r="C9" s="191"/>
      <c r="D9" s="191"/>
      <c r="E9" s="191"/>
      <c r="F9" s="191"/>
      <c r="G9" s="28">
        <v>127</v>
      </c>
      <c r="H9" s="29">
        <v>1311660869</v>
      </c>
      <c r="I9" s="29">
        <v>1425350305</v>
      </c>
    </row>
    <row r="10" spans="1:9" x14ac:dyDescent="0.2">
      <c r="A10" s="191" t="s">
        <v>131</v>
      </c>
      <c r="B10" s="191"/>
      <c r="C10" s="191"/>
      <c r="D10" s="191"/>
      <c r="E10" s="191"/>
      <c r="F10" s="191"/>
      <c r="G10" s="28">
        <v>128</v>
      </c>
      <c r="H10" s="29">
        <v>24804051</v>
      </c>
      <c r="I10" s="29">
        <v>14875928</v>
      </c>
    </row>
    <row r="11" spans="1:9" x14ac:dyDescent="0.2">
      <c r="A11" s="191" t="s">
        <v>132</v>
      </c>
      <c r="B11" s="191"/>
      <c r="C11" s="191"/>
      <c r="D11" s="191"/>
      <c r="E11" s="191"/>
      <c r="F11" s="191"/>
      <c r="G11" s="28">
        <v>129</v>
      </c>
      <c r="H11" s="29">
        <v>20829931</v>
      </c>
      <c r="I11" s="29">
        <v>21414817</v>
      </c>
    </row>
    <row r="12" spans="1:9" x14ac:dyDescent="0.2">
      <c r="A12" s="191" t="s">
        <v>133</v>
      </c>
      <c r="B12" s="191"/>
      <c r="C12" s="191"/>
      <c r="D12" s="191"/>
      <c r="E12" s="191"/>
      <c r="F12" s="191"/>
      <c r="G12" s="28">
        <v>130</v>
      </c>
      <c r="H12" s="29">
        <v>154614955</v>
      </c>
      <c r="I12" s="29">
        <v>155650563</v>
      </c>
    </row>
    <row r="13" spans="1:9" x14ac:dyDescent="0.2">
      <c r="A13" s="193" t="s">
        <v>134</v>
      </c>
      <c r="B13" s="193"/>
      <c r="C13" s="193"/>
      <c r="D13" s="193"/>
      <c r="E13" s="193"/>
      <c r="F13" s="193"/>
      <c r="G13" s="30">
        <v>131</v>
      </c>
      <c r="H13" s="31">
        <f>H14+H15+H19+H23+H24+H25+H28+H35</f>
        <v>1753020856</v>
      </c>
      <c r="I13" s="31">
        <f>I14+I15+I19+I23+I24+I25+I28+I35</f>
        <v>1840150373</v>
      </c>
    </row>
    <row r="14" spans="1:9" x14ac:dyDescent="0.2">
      <c r="A14" s="191" t="s">
        <v>116</v>
      </c>
      <c r="B14" s="191"/>
      <c r="C14" s="191"/>
      <c r="D14" s="191"/>
      <c r="E14" s="191"/>
      <c r="F14" s="191"/>
      <c r="G14" s="28">
        <v>132</v>
      </c>
      <c r="H14" s="29">
        <v>-238950</v>
      </c>
      <c r="I14" s="29">
        <v>-243237</v>
      </c>
    </row>
    <row r="15" spans="1:9" x14ac:dyDescent="0.2">
      <c r="A15" s="223" t="s">
        <v>135</v>
      </c>
      <c r="B15" s="223"/>
      <c r="C15" s="223"/>
      <c r="D15" s="223"/>
      <c r="E15" s="223"/>
      <c r="F15" s="223"/>
      <c r="G15" s="30">
        <v>133</v>
      </c>
      <c r="H15" s="31">
        <f>SUM(H16:H18)</f>
        <v>964052760</v>
      </c>
      <c r="I15" s="31">
        <f>SUM(I16:I18)</f>
        <v>1033555156</v>
      </c>
    </row>
    <row r="16" spans="1:9" x14ac:dyDescent="0.2">
      <c r="A16" s="217" t="s">
        <v>136</v>
      </c>
      <c r="B16" s="217"/>
      <c r="C16" s="217"/>
      <c r="D16" s="217"/>
      <c r="E16" s="217"/>
      <c r="F16" s="217"/>
      <c r="G16" s="28">
        <v>134</v>
      </c>
      <c r="H16" s="29">
        <v>147239062</v>
      </c>
      <c r="I16" s="29">
        <v>163032940</v>
      </c>
    </row>
    <row r="17" spans="1:9" x14ac:dyDescent="0.2">
      <c r="A17" s="217" t="s">
        <v>137</v>
      </c>
      <c r="B17" s="217"/>
      <c r="C17" s="217"/>
      <c r="D17" s="217"/>
      <c r="E17" s="217"/>
      <c r="F17" s="217"/>
      <c r="G17" s="28">
        <v>135</v>
      </c>
      <c r="H17" s="29">
        <v>521968928</v>
      </c>
      <c r="I17" s="29">
        <v>601995053</v>
      </c>
    </row>
    <row r="18" spans="1:9" x14ac:dyDescent="0.2">
      <c r="A18" s="217" t="s">
        <v>138</v>
      </c>
      <c r="B18" s="217"/>
      <c r="C18" s="217"/>
      <c r="D18" s="217"/>
      <c r="E18" s="217"/>
      <c r="F18" s="217"/>
      <c r="G18" s="28">
        <v>136</v>
      </c>
      <c r="H18" s="29">
        <v>294844770</v>
      </c>
      <c r="I18" s="29">
        <v>268527163</v>
      </c>
    </row>
    <row r="19" spans="1:9" x14ac:dyDescent="0.2">
      <c r="A19" s="223" t="s">
        <v>139</v>
      </c>
      <c r="B19" s="223"/>
      <c r="C19" s="223"/>
      <c r="D19" s="223"/>
      <c r="E19" s="223"/>
      <c r="F19" s="223"/>
      <c r="G19" s="30">
        <v>137</v>
      </c>
      <c r="H19" s="31">
        <f>SUM(H20:H22)</f>
        <v>464848560</v>
      </c>
      <c r="I19" s="31">
        <f>SUM(I20:I22)</f>
        <v>487360346</v>
      </c>
    </row>
    <row r="20" spans="1:9" x14ac:dyDescent="0.2">
      <c r="A20" s="217" t="s">
        <v>117</v>
      </c>
      <c r="B20" s="217"/>
      <c r="C20" s="217"/>
      <c r="D20" s="217"/>
      <c r="E20" s="217"/>
      <c r="F20" s="217"/>
      <c r="G20" s="28">
        <v>138</v>
      </c>
      <c r="H20" s="29">
        <v>287614891</v>
      </c>
      <c r="I20" s="29">
        <v>302034314</v>
      </c>
    </row>
    <row r="21" spans="1:9" x14ac:dyDescent="0.2">
      <c r="A21" s="217" t="s">
        <v>118</v>
      </c>
      <c r="B21" s="217"/>
      <c r="C21" s="217"/>
      <c r="D21" s="217"/>
      <c r="E21" s="217"/>
      <c r="F21" s="217"/>
      <c r="G21" s="28">
        <v>139</v>
      </c>
      <c r="H21" s="29">
        <v>110439231</v>
      </c>
      <c r="I21" s="29">
        <v>118961941</v>
      </c>
    </row>
    <row r="22" spans="1:9" x14ac:dyDescent="0.2">
      <c r="A22" s="217" t="s">
        <v>119</v>
      </c>
      <c r="B22" s="217"/>
      <c r="C22" s="217"/>
      <c r="D22" s="217"/>
      <c r="E22" s="217"/>
      <c r="F22" s="217"/>
      <c r="G22" s="28">
        <v>140</v>
      </c>
      <c r="H22" s="29">
        <v>66794438</v>
      </c>
      <c r="I22" s="29">
        <v>66364091</v>
      </c>
    </row>
    <row r="23" spans="1:9" x14ac:dyDescent="0.2">
      <c r="A23" s="191" t="s">
        <v>120</v>
      </c>
      <c r="B23" s="191"/>
      <c r="C23" s="191"/>
      <c r="D23" s="191"/>
      <c r="E23" s="191"/>
      <c r="F23" s="191"/>
      <c r="G23" s="28">
        <v>141</v>
      </c>
      <c r="H23" s="29">
        <v>187946269</v>
      </c>
      <c r="I23" s="29">
        <v>189337228</v>
      </c>
    </row>
    <row r="24" spans="1:9" x14ac:dyDescent="0.2">
      <c r="A24" s="191" t="s">
        <v>121</v>
      </c>
      <c r="B24" s="191"/>
      <c r="C24" s="191"/>
      <c r="D24" s="191"/>
      <c r="E24" s="191"/>
      <c r="F24" s="191"/>
      <c r="G24" s="28">
        <v>142</v>
      </c>
      <c r="H24" s="29">
        <v>61210404</v>
      </c>
      <c r="I24" s="29">
        <v>61623405</v>
      </c>
    </row>
    <row r="25" spans="1:9" x14ac:dyDescent="0.2">
      <c r="A25" s="223" t="s">
        <v>140</v>
      </c>
      <c r="B25" s="223"/>
      <c r="C25" s="223"/>
      <c r="D25" s="223"/>
      <c r="E25" s="223"/>
      <c r="F25" s="223"/>
      <c r="G25" s="30">
        <v>143</v>
      </c>
      <c r="H25" s="31">
        <f>H26+H27</f>
        <v>35308729</v>
      </c>
      <c r="I25" s="31">
        <f>I26+I27</f>
        <v>32492265</v>
      </c>
    </row>
    <row r="26" spans="1:9" x14ac:dyDescent="0.2">
      <c r="A26" s="217" t="s">
        <v>141</v>
      </c>
      <c r="B26" s="217"/>
      <c r="C26" s="217"/>
      <c r="D26" s="217"/>
      <c r="E26" s="217"/>
      <c r="F26" s="217"/>
      <c r="G26" s="28">
        <v>144</v>
      </c>
      <c r="H26" s="29">
        <v>14</v>
      </c>
      <c r="I26" s="29">
        <v>32387</v>
      </c>
    </row>
    <row r="27" spans="1:9" x14ac:dyDescent="0.2">
      <c r="A27" s="217" t="s">
        <v>142</v>
      </c>
      <c r="B27" s="217"/>
      <c r="C27" s="217"/>
      <c r="D27" s="217"/>
      <c r="E27" s="217"/>
      <c r="F27" s="217"/>
      <c r="G27" s="28">
        <v>145</v>
      </c>
      <c r="H27" s="29">
        <v>35308715</v>
      </c>
      <c r="I27" s="29">
        <v>32459878</v>
      </c>
    </row>
    <row r="28" spans="1:9" x14ac:dyDescent="0.2">
      <c r="A28" s="223" t="s">
        <v>143</v>
      </c>
      <c r="B28" s="223"/>
      <c r="C28" s="223"/>
      <c r="D28" s="223"/>
      <c r="E28" s="223"/>
      <c r="F28" s="223"/>
      <c r="G28" s="30">
        <v>146</v>
      </c>
      <c r="H28" s="31">
        <f>SUM(H29:H34)</f>
        <v>11581894</v>
      </c>
      <c r="I28" s="31">
        <f>SUM(I29:I34)</f>
        <v>0</v>
      </c>
    </row>
    <row r="29" spans="1:9" x14ac:dyDescent="0.2">
      <c r="A29" s="217" t="s">
        <v>144</v>
      </c>
      <c r="B29" s="217"/>
      <c r="C29" s="217"/>
      <c r="D29" s="217"/>
      <c r="E29" s="217"/>
      <c r="F29" s="217"/>
      <c r="G29" s="28">
        <v>147</v>
      </c>
      <c r="H29" s="29">
        <v>3310000</v>
      </c>
      <c r="I29" s="29">
        <v>0</v>
      </c>
    </row>
    <row r="30" spans="1:9" x14ac:dyDescent="0.2">
      <c r="A30" s="217" t="s">
        <v>145</v>
      </c>
      <c r="B30" s="217"/>
      <c r="C30" s="217"/>
      <c r="D30" s="217"/>
      <c r="E30" s="217"/>
      <c r="F30" s="217"/>
      <c r="G30" s="28">
        <v>148</v>
      </c>
      <c r="H30" s="29">
        <v>0</v>
      </c>
      <c r="I30" s="29">
        <v>0</v>
      </c>
    </row>
    <row r="31" spans="1:9" x14ac:dyDescent="0.2">
      <c r="A31" s="217" t="s">
        <v>146</v>
      </c>
      <c r="B31" s="217"/>
      <c r="C31" s="217"/>
      <c r="D31" s="217"/>
      <c r="E31" s="217"/>
      <c r="F31" s="217"/>
      <c r="G31" s="28">
        <v>149</v>
      </c>
      <c r="H31" s="29">
        <v>8248836</v>
      </c>
      <c r="I31" s="29">
        <v>0</v>
      </c>
    </row>
    <row r="32" spans="1:9" x14ac:dyDescent="0.2">
      <c r="A32" s="217" t="s">
        <v>147</v>
      </c>
      <c r="B32" s="217"/>
      <c r="C32" s="217"/>
      <c r="D32" s="217"/>
      <c r="E32" s="217"/>
      <c r="F32" s="217"/>
      <c r="G32" s="28">
        <v>150</v>
      </c>
      <c r="H32" s="29">
        <v>0</v>
      </c>
      <c r="I32" s="29">
        <v>0</v>
      </c>
    </row>
    <row r="33" spans="1:9" x14ac:dyDescent="0.2">
      <c r="A33" s="217" t="s">
        <v>148</v>
      </c>
      <c r="B33" s="217"/>
      <c r="C33" s="217"/>
      <c r="D33" s="217"/>
      <c r="E33" s="217"/>
      <c r="F33" s="217"/>
      <c r="G33" s="28">
        <v>151</v>
      </c>
      <c r="H33" s="29">
        <v>0</v>
      </c>
      <c r="I33" s="29">
        <v>0</v>
      </c>
    </row>
    <row r="34" spans="1:9" x14ac:dyDescent="0.2">
      <c r="A34" s="217" t="s">
        <v>149</v>
      </c>
      <c r="B34" s="217"/>
      <c r="C34" s="217"/>
      <c r="D34" s="217"/>
      <c r="E34" s="217"/>
      <c r="F34" s="217"/>
      <c r="G34" s="28">
        <v>152</v>
      </c>
      <c r="H34" s="29">
        <v>23058</v>
      </c>
      <c r="I34" s="29">
        <v>0</v>
      </c>
    </row>
    <row r="35" spans="1:9" x14ac:dyDescent="0.2">
      <c r="A35" s="191" t="s">
        <v>122</v>
      </c>
      <c r="B35" s="191"/>
      <c r="C35" s="191"/>
      <c r="D35" s="191"/>
      <c r="E35" s="191"/>
      <c r="F35" s="191"/>
      <c r="G35" s="28">
        <v>153</v>
      </c>
      <c r="H35" s="29">
        <v>28311190</v>
      </c>
      <c r="I35" s="29">
        <v>36025210</v>
      </c>
    </row>
    <row r="36" spans="1:9" x14ac:dyDescent="0.2">
      <c r="A36" s="193" t="s">
        <v>150</v>
      </c>
      <c r="B36" s="193"/>
      <c r="C36" s="193"/>
      <c r="D36" s="193"/>
      <c r="E36" s="193"/>
      <c r="F36" s="193"/>
      <c r="G36" s="30">
        <v>154</v>
      </c>
      <c r="H36" s="31">
        <f>SUM(H37:H46)</f>
        <v>77554898</v>
      </c>
      <c r="I36" s="31">
        <f>SUM(I37:I46)</f>
        <v>89176567</v>
      </c>
    </row>
    <row r="37" spans="1:9" x14ac:dyDescent="0.2">
      <c r="A37" s="191" t="s">
        <v>151</v>
      </c>
      <c r="B37" s="191"/>
      <c r="C37" s="191"/>
      <c r="D37" s="191"/>
      <c r="E37" s="191"/>
      <c r="F37" s="191"/>
      <c r="G37" s="28">
        <v>155</v>
      </c>
      <c r="H37" s="29">
        <v>0</v>
      </c>
      <c r="I37" s="29">
        <v>0</v>
      </c>
    </row>
    <row r="38" spans="1:9" ht="25.15" customHeight="1" x14ac:dyDescent="0.2">
      <c r="A38" s="191" t="s">
        <v>152</v>
      </c>
      <c r="B38" s="191"/>
      <c r="C38" s="191"/>
      <c r="D38" s="191"/>
      <c r="E38" s="191"/>
      <c r="F38" s="191"/>
      <c r="G38" s="28">
        <v>156</v>
      </c>
      <c r="H38" s="29">
        <v>0</v>
      </c>
      <c r="I38" s="29">
        <v>762604</v>
      </c>
    </row>
    <row r="39" spans="1:9" ht="28.15" customHeight="1" x14ac:dyDescent="0.2">
      <c r="A39" s="191" t="s">
        <v>153</v>
      </c>
      <c r="B39" s="191"/>
      <c r="C39" s="191"/>
      <c r="D39" s="191"/>
      <c r="E39" s="191"/>
      <c r="F39" s="191"/>
      <c r="G39" s="28">
        <v>157</v>
      </c>
      <c r="H39" s="29">
        <v>53803821</v>
      </c>
      <c r="I39" s="29">
        <v>46029760</v>
      </c>
    </row>
    <row r="40" spans="1:9" ht="28.15" customHeight="1" x14ac:dyDescent="0.2">
      <c r="A40" s="191" t="s">
        <v>154</v>
      </c>
      <c r="B40" s="191"/>
      <c r="C40" s="191"/>
      <c r="D40" s="191"/>
      <c r="E40" s="191"/>
      <c r="F40" s="191"/>
      <c r="G40" s="28">
        <v>158</v>
      </c>
      <c r="H40" s="29">
        <v>5471</v>
      </c>
      <c r="I40" s="29">
        <v>12552</v>
      </c>
    </row>
    <row r="41" spans="1:9" ht="22.9" customHeight="1" x14ac:dyDescent="0.2">
      <c r="A41" s="191" t="s">
        <v>155</v>
      </c>
      <c r="B41" s="191"/>
      <c r="C41" s="191"/>
      <c r="D41" s="191"/>
      <c r="E41" s="191"/>
      <c r="F41" s="191"/>
      <c r="G41" s="28">
        <v>159</v>
      </c>
      <c r="H41" s="29">
        <v>139587</v>
      </c>
      <c r="I41" s="29">
        <v>228678</v>
      </c>
    </row>
    <row r="42" spans="1:9" x14ac:dyDescent="0.2">
      <c r="A42" s="191" t="s">
        <v>156</v>
      </c>
      <c r="B42" s="191"/>
      <c r="C42" s="191"/>
      <c r="D42" s="191"/>
      <c r="E42" s="191"/>
      <c r="F42" s="191"/>
      <c r="G42" s="28">
        <v>160</v>
      </c>
      <c r="H42" s="29">
        <v>0</v>
      </c>
      <c r="I42" s="29">
        <v>9266</v>
      </c>
    </row>
    <row r="43" spans="1:9" x14ac:dyDescent="0.2">
      <c r="A43" s="191" t="s">
        <v>157</v>
      </c>
      <c r="B43" s="191"/>
      <c r="C43" s="191"/>
      <c r="D43" s="191"/>
      <c r="E43" s="191"/>
      <c r="F43" s="191"/>
      <c r="G43" s="28">
        <v>161</v>
      </c>
      <c r="H43" s="29">
        <v>9523922</v>
      </c>
      <c r="I43" s="29">
        <v>6739829</v>
      </c>
    </row>
    <row r="44" spans="1:9" x14ac:dyDescent="0.2">
      <c r="A44" s="191" t="s">
        <v>158</v>
      </c>
      <c r="B44" s="191"/>
      <c r="C44" s="191"/>
      <c r="D44" s="191"/>
      <c r="E44" s="191"/>
      <c r="F44" s="191"/>
      <c r="G44" s="28">
        <v>162</v>
      </c>
      <c r="H44" s="29">
        <v>8190233</v>
      </c>
      <c r="I44" s="29">
        <v>25992058</v>
      </c>
    </row>
    <row r="45" spans="1:9" x14ac:dyDescent="0.2">
      <c r="A45" s="191" t="s">
        <v>159</v>
      </c>
      <c r="B45" s="191"/>
      <c r="C45" s="191"/>
      <c r="D45" s="191"/>
      <c r="E45" s="191"/>
      <c r="F45" s="191"/>
      <c r="G45" s="28">
        <v>163</v>
      </c>
      <c r="H45" s="29">
        <v>5272350</v>
      </c>
      <c r="I45" s="29">
        <v>8974024</v>
      </c>
    </row>
    <row r="46" spans="1:9" x14ac:dyDescent="0.2">
      <c r="A46" s="191" t="s">
        <v>160</v>
      </c>
      <c r="B46" s="191"/>
      <c r="C46" s="191"/>
      <c r="D46" s="191"/>
      <c r="E46" s="191"/>
      <c r="F46" s="191"/>
      <c r="G46" s="28">
        <v>164</v>
      </c>
      <c r="H46" s="29">
        <v>619514</v>
      </c>
      <c r="I46" s="29">
        <v>427796</v>
      </c>
    </row>
    <row r="47" spans="1:9" x14ac:dyDescent="0.2">
      <c r="A47" s="193" t="s">
        <v>161</v>
      </c>
      <c r="B47" s="193"/>
      <c r="C47" s="193"/>
      <c r="D47" s="193"/>
      <c r="E47" s="193"/>
      <c r="F47" s="193"/>
      <c r="G47" s="30">
        <v>165</v>
      </c>
      <c r="H47" s="31">
        <f>SUM(H48:H54)</f>
        <v>104586447</v>
      </c>
      <c r="I47" s="31">
        <f>SUM(I48:I54)</f>
        <v>120302342</v>
      </c>
    </row>
    <row r="48" spans="1:9" ht="23.45" customHeight="1" x14ac:dyDescent="0.2">
      <c r="A48" s="191" t="s">
        <v>162</v>
      </c>
      <c r="B48" s="191"/>
      <c r="C48" s="191"/>
      <c r="D48" s="191"/>
      <c r="E48" s="191"/>
      <c r="F48" s="191"/>
      <c r="G48" s="28">
        <v>166</v>
      </c>
      <c r="H48" s="29">
        <v>92888</v>
      </c>
      <c r="I48" s="29">
        <v>1644</v>
      </c>
    </row>
    <row r="49" spans="1:9" x14ac:dyDescent="0.2">
      <c r="A49" s="219" t="s">
        <v>163</v>
      </c>
      <c r="B49" s="219"/>
      <c r="C49" s="219"/>
      <c r="D49" s="219"/>
      <c r="E49" s="219"/>
      <c r="F49" s="219"/>
      <c r="G49" s="28">
        <v>167</v>
      </c>
      <c r="H49" s="29">
        <v>714823</v>
      </c>
      <c r="I49" s="29">
        <v>758773</v>
      </c>
    </row>
    <row r="50" spans="1:9" x14ac:dyDescent="0.2">
      <c r="A50" s="219" t="s">
        <v>164</v>
      </c>
      <c r="B50" s="219"/>
      <c r="C50" s="219"/>
      <c r="D50" s="219"/>
      <c r="E50" s="219"/>
      <c r="F50" s="219"/>
      <c r="G50" s="28">
        <v>168</v>
      </c>
      <c r="H50" s="29">
        <v>85990886</v>
      </c>
      <c r="I50" s="29">
        <v>82633243</v>
      </c>
    </row>
    <row r="51" spans="1:9" x14ac:dyDescent="0.2">
      <c r="A51" s="219" t="s">
        <v>165</v>
      </c>
      <c r="B51" s="219"/>
      <c r="C51" s="219"/>
      <c r="D51" s="219"/>
      <c r="E51" s="219"/>
      <c r="F51" s="219"/>
      <c r="G51" s="28">
        <v>169</v>
      </c>
      <c r="H51" s="29">
        <v>1460600</v>
      </c>
      <c r="I51" s="29">
        <v>22361567</v>
      </c>
    </row>
    <row r="52" spans="1:9" x14ac:dyDescent="0.2">
      <c r="A52" s="219" t="s">
        <v>166</v>
      </c>
      <c r="B52" s="219"/>
      <c r="C52" s="219"/>
      <c r="D52" s="219"/>
      <c r="E52" s="219"/>
      <c r="F52" s="219"/>
      <c r="G52" s="28">
        <v>170</v>
      </c>
      <c r="H52" s="29">
        <v>0</v>
      </c>
      <c r="I52" s="29">
        <v>0</v>
      </c>
    </row>
    <row r="53" spans="1:9" x14ac:dyDescent="0.2">
      <c r="A53" s="219" t="s">
        <v>167</v>
      </c>
      <c r="B53" s="219"/>
      <c r="C53" s="219"/>
      <c r="D53" s="219"/>
      <c r="E53" s="219"/>
      <c r="F53" s="219"/>
      <c r="G53" s="28">
        <v>171</v>
      </c>
      <c r="H53" s="29">
        <v>0</v>
      </c>
      <c r="I53" s="29">
        <v>0</v>
      </c>
    </row>
    <row r="54" spans="1:9" x14ac:dyDescent="0.2">
      <c r="A54" s="219" t="s">
        <v>168</v>
      </c>
      <c r="B54" s="219"/>
      <c r="C54" s="219"/>
      <c r="D54" s="219"/>
      <c r="E54" s="219"/>
      <c r="F54" s="219"/>
      <c r="G54" s="28">
        <v>172</v>
      </c>
      <c r="H54" s="29">
        <v>16327250</v>
      </c>
      <c r="I54" s="29">
        <v>14547115</v>
      </c>
    </row>
    <row r="55" spans="1:9" ht="30.6" customHeight="1" x14ac:dyDescent="0.2">
      <c r="A55" s="209" t="s">
        <v>169</v>
      </c>
      <c r="B55" s="209"/>
      <c r="C55" s="209"/>
      <c r="D55" s="209"/>
      <c r="E55" s="209"/>
      <c r="F55" s="209"/>
      <c r="G55" s="28">
        <v>173</v>
      </c>
      <c r="H55" s="29">
        <v>0</v>
      </c>
      <c r="I55" s="29">
        <v>0</v>
      </c>
    </row>
    <row r="56" spans="1:9" x14ac:dyDescent="0.2">
      <c r="A56" s="209" t="s">
        <v>170</v>
      </c>
      <c r="B56" s="209"/>
      <c r="C56" s="209"/>
      <c r="D56" s="209"/>
      <c r="E56" s="209"/>
      <c r="F56" s="209"/>
      <c r="G56" s="28">
        <v>174</v>
      </c>
      <c r="H56" s="29">
        <v>0</v>
      </c>
      <c r="I56" s="29">
        <v>0</v>
      </c>
    </row>
    <row r="57" spans="1:9" ht="28.9" customHeight="1" x14ac:dyDescent="0.2">
      <c r="A57" s="209" t="s">
        <v>171</v>
      </c>
      <c r="B57" s="209"/>
      <c r="C57" s="209"/>
      <c r="D57" s="209"/>
      <c r="E57" s="209"/>
      <c r="F57" s="209"/>
      <c r="G57" s="28">
        <v>175</v>
      </c>
      <c r="H57" s="29">
        <v>0</v>
      </c>
      <c r="I57" s="29">
        <v>0</v>
      </c>
    </row>
    <row r="58" spans="1:9" x14ac:dyDescent="0.2">
      <c r="A58" s="209" t="s">
        <v>172</v>
      </c>
      <c r="B58" s="209"/>
      <c r="C58" s="209"/>
      <c r="D58" s="209"/>
      <c r="E58" s="209"/>
      <c r="F58" s="209"/>
      <c r="G58" s="28">
        <v>176</v>
      </c>
      <c r="H58" s="29">
        <v>0</v>
      </c>
      <c r="I58" s="29">
        <v>0</v>
      </c>
    </row>
    <row r="59" spans="1:9" x14ac:dyDescent="0.2">
      <c r="A59" s="193" t="s">
        <v>173</v>
      </c>
      <c r="B59" s="193"/>
      <c r="C59" s="193"/>
      <c r="D59" s="193"/>
      <c r="E59" s="193"/>
      <c r="F59" s="193"/>
      <c r="G59" s="30">
        <v>177</v>
      </c>
      <c r="H59" s="31">
        <f>H7+H36+H55+H56</f>
        <v>1913422529</v>
      </c>
      <c r="I59" s="31">
        <f>I7+I36+I55+I56</f>
        <v>2025968922</v>
      </c>
    </row>
    <row r="60" spans="1:9" x14ac:dyDescent="0.2">
      <c r="A60" s="193" t="s">
        <v>174</v>
      </c>
      <c r="B60" s="193"/>
      <c r="C60" s="193"/>
      <c r="D60" s="193"/>
      <c r="E60" s="193"/>
      <c r="F60" s="193"/>
      <c r="G60" s="30">
        <v>178</v>
      </c>
      <c r="H60" s="31">
        <f>H13+H47+H57+H58</f>
        <v>1857607303</v>
      </c>
      <c r="I60" s="31">
        <f>I13+I47+I57+I58</f>
        <v>1960452715</v>
      </c>
    </row>
    <row r="61" spans="1:9" x14ac:dyDescent="0.2">
      <c r="A61" s="193" t="s">
        <v>175</v>
      </c>
      <c r="B61" s="193"/>
      <c r="C61" s="193"/>
      <c r="D61" s="193"/>
      <c r="E61" s="193"/>
      <c r="F61" s="193"/>
      <c r="G61" s="30">
        <v>179</v>
      </c>
      <c r="H61" s="31">
        <f>H59-H60</f>
        <v>55815226</v>
      </c>
      <c r="I61" s="31">
        <f>I59-I60</f>
        <v>65516207</v>
      </c>
    </row>
    <row r="62" spans="1:9" x14ac:dyDescent="0.2">
      <c r="A62" s="218" t="s">
        <v>176</v>
      </c>
      <c r="B62" s="218"/>
      <c r="C62" s="218"/>
      <c r="D62" s="218"/>
      <c r="E62" s="218"/>
      <c r="F62" s="218"/>
      <c r="G62" s="30">
        <v>180</v>
      </c>
      <c r="H62" s="31">
        <f>+IF((H59-H60)&gt;0,(H59-H60),0)</f>
        <v>55815226</v>
      </c>
      <c r="I62" s="31">
        <f>+IF((I59-I60)&gt;0,(I59-I60),0)</f>
        <v>65516207</v>
      </c>
    </row>
    <row r="63" spans="1:9" x14ac:dyDescent="0.2">
      <c r="A63" s="218" t="s">
        <v>177</v>
      </c>
      <c r="B63" s="218"/>
      <c r="C63" s="218"/>
      <c r="D63" s="218"/>
      <c r="E63" s="218"/>
      <c r="F63" s="218"/>
      <c r="G63" s="30">
        <v>181</v>
      </c>
      <c r="H63" s="31">
        <f>+IF((H59-H60)&lt;0,(H59-H60),0)</f>
        <v>0</v>
      </c>
      <c r="I63" s="31">
        <f>+IF((I59-I60)&lt;0,(I59-I60),0)</f>
        <v>0</v>
      </c>
    </row>
    <row r="64" spans="1:9" x14ac:dyDescent="0.2">
      <c r="A64" s="209" t="s">
        <v>123</v>
      </c>
      <c r="B64" s="209"/>
      <c r="C64" s="209"/>
      <c r="D64" s="209"/>
      <c r="E64" s="209"/>
      <c r="F64" s="209"/>
      <c r="G64" s="28">
        <v>182</v>
      </c>
      <c r="H64" s="29">
        <v>0</v>
      </c>
      <c r="I64" s="29">
        <v>0</v>
      </c>
    </row>
    <row r="65" spans="1:9" x14ac:dyDescent="0.2">
      <c r="A65" s="193" t="s">
        <v>178</v>
      </c>
      <c r="B65" s="193"/>
      <c r="C65" s="193"/>
      <c r="D65" s="193"/>
      <c r="E65" s="193"/>
      <c r="F65" s="193"/>
      <c r="G65" s="30">
        <v>183</v>
      </c>
      <c r="H65" s="31">
        <f>H61-H64</f>
        <v>55815226</v>
      </c>
      <c r="I65" s="31">
        <f>I61-I64</f>
        <v>65516207</v>
      </c>
    </row>
    <row r="66" spans="1:9" x14ac:dyDescent="0.2">
      <c r="A66" s="218" t="s">
        <v>179</v>
      </c>
      <c r="B66" s="218"/>
      <c r="C66" s="218"/>
      <c r="D66" s="218"/>
      <c r="E66" s="218"/>
      <c r="F66" s="218"/>
      <c r="G66" s="30">
        <v>184</v>
      </c>
      <c r="H66" s="31">
        <f>+IF((H61-H64)&gt;0,(H61-H64),0)</f>
        <v>55815226</v>
      </c>
      <c r="I66" s="31">
        <f>+IF((I61-I64)&gt;0,(I61-I64),0)</f>
        <v>65516207</v>
      </c>
    </row>
    <row r="67" spans="1:9" x14ac:dyDescent="0.2">
      <c r="A67" s="218" t="s">
        <v>180</v>
      </c>
      <c r="B67" s="218"/>
      <c r="C67" s="218"/>
      <c r="D67" s="218"/>
      <c r="E67" s="218"/>
      <c r="F67" s="218"/>
      <c r="G67" s="30">
        <v>185</v>
      </c>
      <c r="H67" s="31">
        <f>+IF((H61-H64)&lt;0,(H61-H64),0)</f>
        <v>0</v>
      </c>
      <c r="I67" s="31">
        <f>+IF((I61-I64)&lt;0,(I61-I64),0)</f>
        <v>0</v>
      </c>
    </row>
    <row r="68" spans="1:9" x14ac:dyDescent="0.2">
      <c r="A68" s="210" t="s">
        <v>181</v>
      </c>
      <c r="B68" s="210"/>
      <c r="C68" s="210"/>
      <c r="D68" s="210"/>
      <c r="E68" s="210"/>
      <c r="F68" s="210"/>
      <c r="G68" s="220"/>
      <c r="H68" s="220"/>
      <c r="I68" s="220"/>
    </row>
    <row r="69" spans="1:9" ht="25.9" customHeight="1" x14ac:dyDescent="0.2">
      <c r="A69" s="193" t="s">
        <v>182</v>
      </c>
      <c r="B69" s="193"/>
      <c r="C69" s="193"/>
      <c r="D69" s="193"/>
      <c r="E69" s="193"/>
      <c r="F69" s="193"/>
      <c r="G69" s="30">
        <v>186</v>
      </c>
      <c r="H69" s="31">
        <f>H70-H71</f>
        <v>0</v>
      </c>
      <c r="I69" s="31">
        <f>I70-I71</f>
        <v>0</v>
      </c>
    </row>
    <row r="70" spans="1:9" x14ac:dyDescent="0.2">
      <c r="A70" s="219" t="s">
        <v>183</v>
      </c>
      <c r="B70" s="219"/>
      <c r="C70" s="219"/>
      <c r="D70" s="219"/>
      <c r="E70" s="219"/>
      <c r="F70" s="219"/>
      <c r="G70" s="28">
        <v>187</v>
      </c>
      <c r="H70" s="29">
        <v>0</v>
      </c>
      <c r="I70" s="29">
        <v>0</v>
      </c>
    </row>
    <row r="71" spans="1:9" x14ac:dyDescent="0.2">
      <c r="A71" s="219" t="s">
        <v>184</v>
      </c>
      <c r="B71" s="219"/>
      <c r="C71" s="219"/>
      <c r="D71" s="219"/>
      <c r="E71" s="219"/>
      <c r="F71" s="219"/>
      <c r="G71" s="28">
        <v>188</v>
      </c>
      <c r="H71" s="29">
        <v>0</v>
      </c>
      <c r="I71" s="29">
        <v>0</v>
      </c>
    </row>
    <row r="72" spans="1:9" x14ac:dyDescent="0.2">
      <c r="A72" s="209" t="s">
        <v>185</v>
      </c>
      <c r="B72" s="209"/>
      <c r="C72" s="209"/>
      <c r="D72" s="209"/>
      <c r="E72" s="209"/>
      <c r="F72" s="209"/>
      <c r="G72" s="28">
        <v>189</v>
      </c>
      <c r="H72" s="29">
        <v>0</v>
      </c>
      <c r="I72" s="29">
        <v>0</v>
      </c>
    </row>
    <row r="73" spans="1:9" x14ac:dyDescent="0.2">
      <c r="A73" s="218" t="s">
        <v>186</v>
      </c>
      <c r="B73" s="218"/>
      <c r="C73" s="218"/>
      <c r="D73" s="218"/>
      <c r="E73" s="218"/>
      <c r="F73" s="218"/>
      <c r="G73" s="30">
        <v>190</v>
      </c>
      <c r="H73" s="65">
        <v>0</v>
      </c>
      <c r="I73" s="65">
        <v>0</v>
      </c>
    </row>
    <row r="74" spans="1:9" x14ac:dyDescent="0.2">
      <c r="A74" s="218" t="s">
        <v>187</v>
      </c>
      <c r="B74" s="218"/>
      <c r="C74" s="218"/>
      <c r="D74" s="218"/>
      <c r="E74" s="218"/>
      <c r="F74" s="218"/>
      <c r="G74" s="30">
        <v>191</v>
      </c>
      <c r="H74" s="65">
        <v>0</v>
      </c>
      <c r="I74" s="65">
        <v>0</v>
      </c>
    </row>
    <row r="75" spans="1:9" x14ac:dyDescent="0.2">
      <c r="A75" s="210" t="s">
        <v>188</v>
      </c>
      <c r="B75" s="210"/>
      <c r="C75" s="210"/>
      <c r="D75" s="210"/>
      <c r="E75" s="210"/>
      <c r="F75" s="210"/>
      <c r="G75" s="220"/>
      <c r="H75" s="220"/>
      <c r="I75" s="220"/>
    </row>
    <row r="76" spans="1:9" x14ac:dyDescent="0.2">
      <c r="A76" s="193" t="s">
        <v>189</v>
      </c>
      <c r="B76" s="193"/>
      <c r="C76" s="193"/>
      <c r="D76" s="193"/>
      <c r="E76" s="193"/>
      <c r="F76" s="193"/>
      <c r="G76" s="30">
        <v>192</v>
      </c>
      <c r="H76" s="65">
        <v>0</v>
      </c>
      <c r="I76" s="65">
        <v>0</v>
      </c>
    </row>
    <row r="77" spans="1:9" x14ac:dyDescent="0.2">
      <c r="A77" s="230" t="s">
        <v>190</v>
      </c>
      <c r="B77" s="230"/>
      <c r="C77" s="230"/>
      <c r="D77" s="230"/>
      <c r="E77" s="230"/>
      <c r="F77" s="230"/>
      <c r="G77" s="40">
        <v>193</v>
      </c>
      <c r="H77" s="41">
        <v>0</v>
      </c>
      <c r="I77" s="41">
        <v>0</v>
      </c>
    </row>
    <row r="78" spans="1:9" x14ac:dyDescent="0.2">
      <c r="A78" s="230" t="s">
        <v>191</v>
      </c>
      <c r="B78" s="230"/>
      <c r="C78" s="230"/>
      <c r="D78" s="230"/>
      <c r="E78" s="230"/>
      <c r="F78" s="230"/>
      <c r="G78" s="40">
        <v>194</v>
      </c>
      <c r="H78" s="41">
        <v>0</v>
      </c>
      <c r="I78" s="41">
        <v>0</v>
      </c>
    </row>
    <row r="79" spans="1:9" x14ac:dyDescent="0.2">
      <c r="A79" s="193" t="s">
        <v>192</v>
      </c>
      <c r="B79" s="193"/>
      <c r="C79" s="193"/>
      <c r="D79" s="193"/>
      <c r="E79" s="193"/>
      <c r="F79" s="193"/>
      <c r="G79" s="30">
        <v>195</v>
      </c>
      <c r="H79" s="65">
        <v>0</v>
      </c>
      <c r="I79" s="65">
        <v>0</v>
      </c>
    </row>
    <row r="80" spans="1:9" x14ac:dyDescent="0.2">
      <c r="A80" s="193" t="s">
        <v>193</v>
      </c>
      <c r="B80" s="193"/>
      <c r="C80" s="193"/>
      <c r="D80" s="193"/>
      <c r="E80" s="193"/>
      <c r="F80" s="193"/>
      <c r="G80" s="30">
        <v>196</v>
      </c>
      <c r="H80" s="65">
        <v>0</v>
      </c>
      <c r="I80" s="65">
        <v>0</v>
      </c>
    </row>
    <row r="81" spans="1:9" x14ac:dyDescent="0.2">
      <c r="A81" s="218" t="s">
        <v>194</v>
      </c>
      <c r="B81" s="218"/>
      <c r="C81" s="218"/>
      <c r="D81" s="218"/>
      <c r="E81" s="218"/>
      <c r="F81" s="218"/>
      <c r="G81" s="30">
        <v>197</v>
      </c>
      <c r="H81" s="65">
        <v>0</v>
      </c>
      <c r="I81" s="65">
        <v>0</v>
      </c>
    </row>
    <row r="82" spans="1:9" x14ac:dyDescent="0.2">
      <c r="A82" s="218" t="s">
        <v>195</v>
      </c>
      <c r="B82" s="218"/>
      <c r="C82" s="218"/>
      <c r="D82" s="218"/>
      <c r="E82" s="218"/>
      <c r="F82" s="218"/>
      <c r="G82" s="30">
        <v>198</v>
      </c>
      <c r="H82" s="65">
        <v>0</v>
      </c>
      <c r="I82" s="65">
        <v>0</v>
      </c>
    </row>
    <row r="83" spans="1:9" x14ac:dyDescent="0.2">
      <c r="A83" s="210" t="s">
        <v>124</v>
      </c>
      <c r="B83" s="210"/>
      <c r="C83" s="210"/>
      <c r="D83" s="210"/>
      <c r="E83" s="210"/>
      <c r="F83" s="210"/>
      <c r="G83" s="220"/>
      <c r="H83" s="220"/>
      <c r="I83" s="220"/>
    </row>
    <row r="84" spans="1:9" x14ac:dyDescent="0.2">
      <c r="A84" s="221" t="s">
        <v>196</v>
      </c>
      <c r="B84" s="221"/>
      <c r="C84" s="221"/>
      <c r="D84" s="221"/>
      <c r="E84" s="221"/>
      <c r="F84" s="221"/>
      <c r="G84" s="30">
        <v>199</v>
      </c>
      <c r="H84" s="42">
        <f>H85+H86</f>
        <v>55815226</v>
      </c>
      <c r="I84" s="42">
        <f>I85+I86</f>
        <v>65516207</v>
      </c>
    </row>
    <row r="85" spans="1:9" x14ac:dyDescent="0.2">
      <c r="A85" s="222" t="s">
        <v>197</v>
      </c>
      <c r="B85" s="222"/>
      <c r="C85" s="222"/>
      <c r="D85" s="222"/>
      <c r="E85" s="222"/>
      <c r="F85" s="222"/>
      <c r="G85" s="28">
        <v>200</v>
      </c>
      <c r="H85" s="43">
        <v>53185455</v>
      </c>
      <c r="I85" s="43">
        <v>61890916</v>
      </c>
    </row>
    <row r="86" spans="1:9" x14ac:dyDescent="0.2">
      <c r="A86" s="222" t="s">
        <v>198</v>
      </c>
      <c r="B86" s="222"/>
      <c r="C86" s="222"/>
      <c r="D86" s="222"/>
      <c r="E86" s="222"/>
      <c r="F86" s="222"/>
      <c r="G86" s="28">
        <v>201</v>
      </c>
      <c r="H86" s="43">
        <v>2629771</v>
      </c>
      <c r="I86" s="43">
        <v>3625291</v>
      </c>
    </row>
    <row r="87" spans="1:9" x14ac:dyDescent="0.2">
      <c r="A87" s="227" t="s">
        <v>126</v>
      </c>
      <c r="B87" s="227"/>
      <c r="C87" s="227"/>
      <c r="D87" s="227"/>
      <c r="E87" s="227"/>
      <c r="F87" s="227"/>
      <c r="G87" s="228"/>
      <c r="H87" s="228"/>
      <c r="I87" s="228"/>
    </row>
    <row r="88" spans="1:9" x14ac:dyDescent="0.2">
      <c r="A88" s="229" t="s">
        <v>199</v>
      </c>
      <c r="B88" s="229"/>
      <c r="C88" s="229"/>
      <c r="D88" s="229"/>
      <c r="E88" s="229"/>
      <c r="F88" s="229"/>
      <c r="G88" s="28">
        <v>202</v>
      </c>
      <c r="H88" s="43">
        <v>55815226</v>
      </c>
      <c r="I88" s="43">
        <v>65516207</v>
      </c>
    </row>
    <row r="89" spans="1:9" ht="24.6" customHeight="1" x14ac:dyDescent="0.2">
      <c r="A89" s="226" t="s">
        <v>200</v>
      </c>
      <c r="B89" s="226"/>
      <c r="C89" s="226"/>
      <c r="D89" s="226"/>
      <c r="E89" s="226"/>
      <c r="F89" s="226"/>
      <c r="G89" s="30">
        <v>203</v>
      </c>
      <c r="H89" s="42">
        <f>SUM(H90:H97)</f>
        <v>0</v>
      </c>
      <c r="I89" s="42">
        <f>SUM(I90:I97)</f>
        <v>0</v>
      </c>
    </row>
    <row r="90" spans="1:9" x14ac:dyDescent="0.2">
      <c r="A90" s="219" t="s">
        <v>201</v>
      </c>
      <c r="B90" s="219"/>
      <c r="C90" s="219"/>
      <c r="D90" s="219"/>
      <c r="E90" s="219"/>
      <c r="F90" s="219"/>
      <c r="G90" s="28">
        <v>204</v>
      </c>
      <c r="H90" s="43">
        <v>0</v>
      </c>
      <c r="I90" s="43">
        <v>0</v>
      </c>
    </row>
    <row r="91" spans="1:9" ht="21.6" customHeight="1" x14ac:dyDescent="0.2">
      <c r="A91" s="219" t="s">
        <v>202</v>
      </c>
      <c r="B91" s="219"/>
      <c r="C91" s="219"/>
      <c r="D91" s="219"/>
      <c r="E91" s="219"/>
      <c r="F91" s="219"/>
      <c r="G91" s="28">
        <v>205</v>
      </c>
      <c r="H91" s="43">
        <v>0</v>
      </c>
      <c r="I91" s="43">
        <v>0</v>
      </c>
    </row>
    <row r="92" spans="1:9" ht="21.6" customHeight="1" x14ac:dyDescent="0.2">
      <c r="A92" s="219" t="s">
        <v>203</v>
      </c>
      <c r="B92" s="219"/>
      <c r="C92" s="219"/>
      <c r="D92" s="219"/>
      <c r="E92" s="219"/>
      <c r="F92" s="219"/>
      <c r="G92" s="28">
        <v>206</v>
      </c>
      <c r="H92" s="43">
        <v>0</v>
      </c>
      <c r="I92" s="43">
        <v>0</v>
      </c>
    </row>
    <row r="93" spans="1:9" x14ac:dyDescent="0.2">
      <c r="A93" s="219" t="s">
        <v>204</v>
      </c>
      <c r="B93" s="219"/>
      <c r="C93" s="219"/>
      <c r="D93" s="219"/>
      <c r="E93" s="219"/>
      <c r="F93" s="219"/>
      <c r="G93" s="28">
        <v>207</v>
      </c>
      <c r="H93" s="43">
        <v>0</v>
      </c>
      <c r="I93" s="43">
        <v>0</v>
      </c>
    </row>
    <row r="94" spans="1:9" x14ac:dyDescent="0.2">
      <c r="A94" s="219" t="s">
        <v>205</v>
      </c>
      <c r="B94" s="219"/>
      <c r="C94" s="219"/>
      <c r="D94" s="219"/>
      <c r="E94" s="219"/>
      <c r="F94" s="219"/>
      <c r="G94" s="28">
        <v>208</v>
      </c>
      <c r="H94" s="43">
        <v>0</v>
      </c>
      <c r="I94" s="43">
        <v>0</v>
      </c>
    </row>
    <row r="95" spans="1:9" ht="24" customHeight="1" x14ac:dyDescent="0.2">
      <c r="A95" s="219" t="s">
        <v>206</v>
      </c>
      <c r="B95" s="219"/>
      <c r="C95" s="219"/>
      <c r="D95" s="219"/>
      <c r="E95" s="219"/>
      <c r="F95" s="219"/>
      <c r="G95" s="28">
        <v>209</v>
      </c>
      <c r="H95" s="43">
        <v>0</v>
      </c>
      <c r="I95" s="43">
        <v>0</v>
      </c>
    </row>
    <row r="96" spans="1:9" x14ac:dyDescent="0.2">
      <c r="A96" s="219" t="s">
        <v>207</v>
      </c>
      <c r="B96" s="219"/>
      <c r="C96" s="219"/>
      <c r="D96" s="219"/>
      <c r="E96" s="219"/>
      <c r="F96" s="219"/>
      <c r="G96" s="28">
        <v>210</v>
      </c>
      <c r="H96" s="43">
        <v>0</v>
      </c>
      <c r="I96" s="43">
        <v>0</v>
      </c>
    </row>
    <row r="97" spans="1:9" x14ac:dyDescent="0.2">
      <c r="A97" s="219" t="s">
        <v>208</v>
      </c>
      <c r="B97" s="219"/>
      <c r="C97" s="219"/>
      <c r="D97" s="219"/>
      <c r="E97" s="219"/>
      <c r="F97" s="219"/>
      <c r="G97" s="28">
        <v>211</v>
      </c>
      <c r="H97" s="43">
        <v>0</v>
      </c>
      <c r="I97" s="43">
        <v>0</v>
      </c>
    </row>
    <row r="98" spans="1:9" x14ac:dyDescent="0.2">
      <c r="A98" s="229" t="s">
        <v>127</v>
      </c>
      <c r="B98" s="229"/>
      <c r="C98" s="229"/>
      <c r="D98" s="229"/>
      <c r="E98" s="229"/>
      <c r="F98" s="229"/>
      <c r="G98" s="28">
        <v>212</v>
      </c>
      <c r="H98" s="43">
        <v>0</v>
      </c>
      <c r="I98" s="43">
        <v>0</v>
      </c>
    </row>
    <row r="99" spans="1:9" ht="27.6" customHeight="1" x14ac:dyDescent="0.2">
      <c r="A99" s="226" t="s">
        <v>209</v>
      </c>
      <c r="B99" s="226"/>
      <c r="C99" s="226"/>
      <c r="D99" s="226"/>
      <c r="E99" s="226"/>
      <c r="F99" s="226"/>
      <c r="G99" s="30">
        <v>213</v>
      </c>
      <c r="H99" s="42">
        <f>H89-H98</f>
        <v>0</v>
      </c>
      <c r="I99" s="42">
        <f>I89-I98</f>
        <v>0</v>
      </c>
    </row>
    <row r="100" spans="1:9" x14ac:dyDescent="0.2">
      <c r="A100" s="226" t="s">
        <v>210</v>
      </c>
      <c r="B100" s="226"/>
      <c r="C100" s="226"/>
      <c r="D100" s="226"/>
      <c r="E100" s="226"/>
      <c r="F100" s="226"/>
      <c r="G100" s="30">
        <v>214</v>
      </c>
      <c r="H100" s="42">
        <f>H88+H99</f>
        <v>55815226</v>
      </c>
      <c r="I100" s="42">
        <f>I88+I99</f>
        <v>65516207</v>
      </c>
    </row>
    <row r="101" spans="1:9" x14ac:dyDescent="0.2">
      <c r="A101" s="210" t="s">
        <v>211</v>
      </c>
      <c r="B101" s="210"/>
      <c r="C101" s="210"/>
      <c r="D101" s="210"/>
      <c r="E101" s="210"/>
      <c r="F101" s="210"/>
      <c r="G101" s="220"/>
      <c r="H101" s="220"/>
      <c r="I101" s="220"/>
    </row>
    <row r="102" spans="1:9" x14ac:dyDescent="0.2">
      <c r="A102" s="221" t="s">
        <v>212</v>
      </c>
      <c r="B102" s="221"/>
      <c r="C102" s="221"/>
      <c r="D102" s="221"/>
      <c r="E102" s="221"/>
      <c r="F102" s="221"/>
      <c r="G102" s="30">
        <v>215</v>
      </c>
      <c r="H102" s="42">
        <f>H103+H104</f>
        <v>55815226</v>
      </c>
      <c r="I102" s="42">
        <f>I103+I104</f>
        <v>65516207</v>
      </c>
    </row>
    <row r="103" spans="1:9" x14ac:dyDescent="0.2">
      <c r="A103" s="222" t="s">
        <v>125</v>
      </c>
      <c r="B103" s="222"/>
      <c r="C103" s="222"/>
      <c r="D103" s="222"/>
      <c r="E103" s="222"/>
      <c r="F103" s="222"/>
      <c r="G103" s="28">
        <v>216</v>
      </c>
      <c r="H103" s="43">
        <v>53185455</v>
      </c>
      <c r="I103" s="43">
        <v>61890916</v>
      </c>
    </row>
    <row r="104" spans="1:9" x14ac:dyDescent="0.2">
      <c r="A104" s="222" t="s">
        <v>213</v>
      </c>
      <c r="B104" s="222"/>
      <c r="C104" s="222"/>
      <c r="D104" s="222"/>
      <c r="E104" s="222"/>
      <c r="F104" s="222"/>
      <c r="G104" s="28">
        <v>217</v>
      </c>
      <c r="H104" s="43">
        <v>2629771</v>
      </c>
      <c r="I104" s="43">
        <v>3625291</v>
      </c>
    </row>
  </sheetData>
  <sheetProtection algorithmName="SHA-512" hashValue="DFEKfQxbN1+BgGh1u/bfk+I5medx3ygw+lsPrdTPVVh/OKLFOLF4JTHJiPkMWYmjU9QUQ1MM6rE4WW/96DAf+w==" saltValue="yPDGydYeUKaxCmWNDqL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C60" sqref="C60:I60"/>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16" t="s">
        <v>214</v>
      </c>
      <c r="B1" s="231"/>
      <c r="C1" s="231"/>
      <c r="D1" s="231"/>
      <c r="E1" s="231"/>
      <c r="F1" s="231"/>
      <c r="G1" s="231"/>
      <c r="H1" s="231"/>
      <c r="I1" s="231"/>
    </row>
    <row r="2" spans="1:9" x14ac:dyDescent="0.2">
      <c r="A2" s="215" t="s">
        <v>463</v>
      </c>
      <c r="B2" s="198"/>
      <c r="C2" s="198"/>
      <c r="D2" s="198"/>
      <c r="E2" s="198"/>
      <c r="F2" s="198"/>
      <c r="G2" s="198"/>
      <c r="H2" s="198"/>
      <c r="I2" s="198"/>
    </row>
    <row r="3" spans="1:9" x14ac:dyDescent="0.2">
      <c r="A3" s="239" t="s">
        <v>361</v>
      </c>
      <c r="B3" s="240"/>
      <c r="C3" s="240"/>
      <c r="D3" s="240"/>
      <c r="E3" s="240"/>
      <c r="F3" s="240"/>
      <c r="G3" s="240"/>
      <c r="H3" s="240"/>
      <c r="I3" s="240"/>
    </row>
    <row r="4" spans="1:9" x14ac:dyDescent="0.2">
      <c r="A4" s="235" t="s">
        <v>461</v>
      </c>
      <c r="B4" s="202"/>
      <c r="C4" s="202"/>
      <c r="D4" s="202"/>
      <c r="E4" s="202"/>
      <c r="F4" s="202"/>
      <c r="G4" s="202"/>
      <c r="H4" s="202"/>
      <c r="I4" s="203"/>
    </row>
    <row r="5" spans="1:9" ht="23.25" thickBot="1" x14ac:dyDescent="0.25">
      <c r="A5" s="247" t="s">
        <v>2</v>
      </c>
      <c r="B5" s="248"/>
      <c r="C5" s="248"/>
      <c r="D5" s="248"/>
      <c r="E5" s="248"/>
      <c r="F5" s="249"/>
      <c r="G5" s="12" t="s">
        <v>115</v>
      </c>
      <c r="H5" s="32" t="s">
        <v>377</v>
      </c>
      <c r="I5" s="32" t="s">
        <v>353</v>
      </c>
    </row>
    <row r="6" spans="1:9" x14ac:dyDescent="0.2">
      <c r="A6" s="250">
        <v>1</v>
      </c>
      <c r="B6" s="251"/>
      <c r="C6" s="251"/>
      <c r="D6" s="251"/>
      <c r="E6" s="251"/>
      <c r="F6" s="252"/>
      <c r="G6" s="19">
        <v>2</v>
      </c>
      <c r="H6" s="19" t="s">
        <v>215</v>
      </c>
      <c r="I6" s="19" t="s">
        <v>216</v>
      </c>
    </row>
    <row r="7" spans="1:9" x14ac:dyDescent="0.2">
      <c r="A7" s="253" t="s">
        <v>217</v>
      </c>
      <c r="B7" s="254"/>
      <c r="C7" s="254"/>
      <c r="D7" s="254"/>
      <c r="E7" s="254"/>
      <c r="F7" s="254"/>
      <c r="G7" s="254"/>
      <c r="H7" s="254"/>
      <c r="I7" s="255"/>
    </row>
    <row r="8" spans="1:9" ht="12.75" customHeight="1" x14ac:dyDescent="0.2">
      <c r="A8" s="256" t="s">
        <v>218</v>
      </c>
      <c r="B8" s="257"/>
      <c r="C8" s="257"/>
      <c r="D8" s="257"/>
      <c r="E8" s="257"/>
      <c r="F8" s="258"/>
      <c r="G8" s="20">
        <v>1</v>
      </c>
      <c r="H8" s="44">
        <v>55815226</v>
      </c>
      <c r="I8" s="44">
        <v>65516207</v>
      </c>
    </row>
    <row r="9" spans="1:9" ht="12.75" customHeight="1" x14ac:dyDescent="0.2">
      <c r="A9" s="244" t="s">
        <v>219</v>
      </c>
      <c r="B9" s="245"/>
      <c r="C9" s="245"/>
      <c r="D9" s="245"/>
      <c r="E9" s="245"/>
      <c r="F9" s="246"/>
      <c r="G9" s="16">
        <v>2</v>
      </c>
      <c r="H9" s="45">
        <f>H10+H11+H12+H13+H14+H15+H16+H17</f>
        <v>469436067</v>
      </c>
      <c r="I9" s="45">
        <f>I10+I11+I12+I13+I14+I15+I16+I17</f>
        <v>247655268</v>
      </c>
    </row>
    <row r="10" spans="1:9" ht="12.75" customHeight="1" x14ac:dyDescent="0.2">
      <c r="A10" s="236" t="s">
        <v>220</v>
      </c>
      <c r="B10" s="237"/>
      <c r="C10" s="237"/>
      <c r="D10" s="237"/>
      <c r="E10" s="237"/>
      <c r="F10" s="238"/>
      <c r="G10" s="21">
        <v>3</v>
      </c>
      <c r="H10" s="46">
        <v>187946269</v>
      </c>
      <c r="I10" s="46">
        <v>189337228</v>
      </c>
    </row>
    <row r="11" spans="1:9" ht="31.15" customHeight="1" x14ac:dyDescent="0.2">
      <c r="A11" s="236" t="s">
        <v>385</v>
      </c>
      <c r="B11" s="237"/>
      <c r="C11" s="237"/>
      <c r="D11" s="237"/>
      <c r="E11" s="237"/>
      <c r="F11" s="238"/>
      <c r="G11" s="21">
        <v>4</v>
      </c>
      <c r="H11" s="46">
        <v>0</v>
      </c>
      <c r="I11" s="46">
        <v>0</v>
      </c>
    </row>
    <row r="12" spans="1:9" ht="28.15" customHeight="1" x14ac:dyDescent="0.2">
      <c r="A12" s="236" t="s">
        <v>386</v>
      </c>
      <c r="B12" s="237"/>
      <c r="C12" s="237"/>
      <c r="D12" s="237"/>
      <c r="E12" s="237"/>
      <c r="F12" s="238"/>
      <c r="G12" s="21">
        <v>5</v>
      </c>
      <c r="H12" s="46">
        <v>0</v>
      </c>
      <c r="I12" s="46">
        <v>0</v>
      </c>
    </row>
    <row r="13" spans="1:9" ht="12.75" customHeight="1" x14ac:dyDescent="0.2">
      <c r="A13" s="236" t="s">
        <v>221</v>
      </c>
      <c r="B13" s="237"/>
      <c r="C13" s="237"/>
      <c r="D13" s="237"/>
      <c r="E13" s="237"/>
      <c r="F13" s="238"/>
      <c r="G13" s="21">
        <v>6</v>
      </c>
      <c r="H13" s="46">
        <v>-63473000</v>
      </c>
      <c r="I13" s="46">
        <v>-46029760</v>
      </c>
    </row>
    <row r="14" spans="1:9" ht="12.75" customHeight="1" x14ac:dyDescent="0.2">
      <c r="A14" s="236" t="s">
        <v>222</v>
      </c>
      <c r="B14" s="237"/>
      <c r="C14" s="237"/>
      <c r="D14" s="237"/>
      <c r="E14" s="237"/>
      <c r="F14" s="238"/>
      <c r="G14" s="21">
        <v>7</v>
      </c>
      <c r="H14" s="46">
        <v>96962000</v>
      </c>
      <c r="I14" s="46">
        <v>78671099</v>
      </c>
    </row>
    <row r="15" spans="1:9" ht="12.75" customHeight="1" x14ac:dyDescent="0.2">
      <c r="A15" s="236" t="s">
        <v>223</v>
      </c>
      <c r="B15" s="237"/>
      <c r="C15" s="237"/>
      <c r="D15" s="237"/>
      <c r="E15" s="237"/>
      <c r="F15" s="238"/>
      <c r="G15" s="21">
        <v>8</v>
      </c>
      <c r="H15" s="46">
        <v>17691000</v>
      </c>
      <c r="I15" s="46">
        <v>-1941700</v>
      </c>
    </row>
    <row r="16" spans="1:9" ht="12.75" customHeight="1" x14ac:dyDescent="0.2">
      <c r="A16" s="236" t="s">
        <v>224</v>
      </c>
      <c r="B16" s="237"/>
      <c r="C16" s="237"/>
      <c r="D16" s="237"/>
      <c r="E16" s="237"/>
      <c r="F16" s="238"/>
      <c r="G16" s="21">
        <v>9</v>
      </c>
      <c r="H16" s="46">
        <v>2546000</v>
      </c>
      <c r="I16" s="46">
        <v>-2855000</v>
      </c>
    </row>
    <row r="17" spans="1:9" ht="27.6" customHeight="1" x14ac:dyDescent="0.2">
      <c r="A17" s="236" t="s">
        <v>225</v>
      </c>
      <c r="B17" s="237"/>
      <c r="C17" s="237"/>
      <c r="D17" s="237"/>
      <c r="E17" s="237"/>
      <c r="F17" s="238"/>
      <c r="G17" s="21">
        <v>10</v>
      </c>
      <c r="H17" s="46">
        <v>227763798</v>
      </c>
      <c r="I17" s="46">
        <v>30473401</v>
      </c>
    </row>
    <row r="18" spans="1:9" ht="29.45" customHeight="1" x14ac:dyDescent="0.2">
      <c r="A18" s="241" t="s">
        <v>388</v>
      </c>
      <c r="B18" s="242"/>
      <c r="C18" s="242"/>
      <c r="D18" s="242"/>
      <c r="E18" s="242"/>
      <c r="F18" s="243"/>
      <c r="G18" s="16">
        <v>11</v>
      </c>
      <c r="H18" s="45">
        <f>H8+H9</f>
        <v>525251293</v>
      </c>
      <c r="I18" s="45">
        <f>I8+I9</f>
        <v>313171475</v>
      </c>
    </row>
    <row r="19" spans="1:9" ht="12.75" customHeight="1" x14ac:dyDescent="0.2">
      <c r="A19" s="244" t="s">
        <v>226</v>
      </c>
      <c r="B19" s="245"/>
      <c r="C19" s="245"/>
      <c r="D19" s="245"/>
      <c r="E19" s="245"/>
      <c r="F19" s="246"/>
      <c r="G19" s="16">
        <v>12</v>
      </c>
      <c r="H19" s="45">
        <f>H20+H21+H22+H23</f>
        <v>-254785000</v>
      </c>
      <c r="I19" s="45">
        <f>I20+I21+I22+I23</f>
        <v>-147657430</v>
      </c>
    </row>
    <row r="20" spans="1:9" ht="12.75" customHeight="1" x14ac:dyDescent="0.2">
      <c r="A20" s="236" t="s">
        <v>227</v>
      </c>
      <c r="B20" s="237"/>
      <c r="C20" s="237"/>
      <c r="D20" s="237"/>
      <c r="E20" s="237"/>
      <c r="F20" s="238"/>
      <c r="G20" s="21">
        <v>13</v>
      </c>
      <c r="H20" s="46">
        <v>183121000</v>
      </c>
      <c r="I20" s="46">
        <v>-148884258</v>
      </c>
    </row>
    <row r="21" spans="1:9" ht="12.75" customHeight="1" x14ac:dyDescent="0.2">
      <c r="A21" s="236" t="s">
        <v>228</v>
      </c>
      <c r="B21" s="237"/>
      <c r="C21" s="237"/>
      <c r="D21" s="237"/>
      <c r="E21" s="237"/>
      <c r="F21" s="238"/>
      <c r="G21" s="21">
        <v>14</v>
      </c>
      <c r="H21" s="46">
        <v>-427278000</v>
      </c>
      <c r="I21" s="46">
        <v>-14809973</v>
      </c>
    </row>
    <row r="22" spans="1:9" ht="12.75" customHeight="1" x14ac:dyDescent="0.2">
      <c r="A22" s="236" t="s">
        <v>229</v>
      </c>
      <c r="B22" s="237"/>
      <c r="C22" s="237"/>
      <c r="D22" s="237"/>
      <c r="E22" s="237"/>
      <c r="F22" s="238"/>
      <c r="G22" s="21">
        <v>15</v>
      </c>
      <c r="H22" s="46">
        <v>-10628000</v>
      </c>
      <c r="I22" s="46">
        <v>16036801</v>
      </c>
    </row>
    <row r="23" spans="1:9" ht="12.75" customHeight="1" x14ac:dyDescent="0.2">
      <c r="A23" s="236" t="s">
        <v>230</v>
      </c>
      <c r="B23" s="237"/>
      <c r="C23" s="237"/>
      <c r="D23" s="237"/>
      <c r="E23" s="237"/>
      <c r="F23" s="238"/>
      <c r="G23" s="21">
        <v>16</v>
      </c>
      <c r="H23" s="46">
        <v>0</v>
      </c>
      <c r="I23" s="46">
        <v>0</v>
      </c>
    </row>
    <row r="24" spans="1:9" ht="12.75" customHeight="1" x14ac:dyDescent="0.2">
      <c r="A24" s="241" t="s">
        <v>231</v>
      </c>
      <c r="B24" s="242"/>
      <c r="C24" s="242"/>
      <c r="D24" s="242"/>
      <c r="E24" s="242"/>
      <c r="F24" s="243"/>
      <c r="G24" s="16">
        <v>17</v>
      </c>
      <c r="H24" s="45">
        <f>H18+H19</f>
        <v>270466293</v>
      </c>
      <c r="I24" s="45">
        <f>I18+I19</f>
        <v>165514045</v>
      </c>
    </row>
    <row r="25" spans="1:9" ht="12.75" customHeight="1" x14ac:dyDescent="0.2">
      <c r="A25" s="232" t="s">
        <v>232</v>
      </c>
      <c r="B25" s="233"/>
      <c r="C25" s="233"/>
      <c r="D25" s="233"/>
      <c r="E25" s="233"/>
      <c r="F25" s="234"/>
      <c r="G25" s="21">
        <v>18</v>
      </c>
      <c r="H25" s="46">
        <v>-43001000</v>
      </c>
      <c r="I25" s="46">
        <v>-34967153</v>
      </c>
    </row>
    <row r="26" spans="1:9" ht="12.75" customHeight="1" x14ac:dyDescent="0.2">
      <c r="A26" s="232" t="s">
        <v>233</v>
      </c>
      <c r="B26" s="233"/>
      <c r="C26" s="233"/>
      <c r="D26" s="233"/>
      <c r="E26" s="233"/>
      <c r="F26" s="234"/>
      <c r="G26" s="21">
        <v>19</v>
      </c>
      <c r="H26" s="46">
        <v>0</v>
      </c>
      <c r="I26" s="46">
        <v>0</v>
      </c>
    </row>
    <row r="27" spans="1:9" ht="28.9" customHeight="1" x14ac:dyDescent="0.2">
      <c r="A27" s="259" t="s">
        <v>234</v>
      </c>
      <c r="B27" s="260"/>
      <c r="C27" s="260"/>
      <c r="D27" s="260"/>
      <c r="E27" s="260"/>
      <c r="F27" s="261"/>
      <c r="G27" s="17">
        <v>20</v>
      </c>
      <c r="H27" s="47">
        <f>H24+H25+H26</f>
        <v>227465293</v>
      </c>
      <c r="I27" s="47">
        <f>I24+I25+I26</f>
        <v>130546892</v>
      </c>
    </row>
    <row r="28" spans="1:9" x14ac:dyDescent="0.2">
      <c r="A28" s="253" t="s">
        <v>235</v>
      </c>
      <c r="B28" s="254"/>
      <c r="C28" s="254"/>
      <c r="D28" s="254"/>
      <c r="E28" s="254"/>
      <c r="F28" s="254"/>
      <c r="G28" s="254"/>
      <c r="H28" s="254"/>
      <c r="I28" s="255"/>
    </row>
    <row r="29" spans="1:9" ht="23.45" customHeight="1" x14ac:dyDescent="0.2">
      <c r="A29" s="256" t="s">
        <v>236</v>
      </c>
      <c r="B29" s="257"/>
      <c r="C29" s="257"/>
      <c r="D29" s="257"/>
      <c r="E29" s="257"/>
      <c r="F29" s="258"/>
      <c r="G29" s="20">
        <v>21</v>
      </c>
      <c r="H29" s="48">
        <v>632000</v>
      </c>
      <c r="I29" s="48">
        <v>1200311</v>
      </c>
    </row>
    <row r="30" spans="1:9" ht="12.75" customHeight="1" x14ac:dyDescent="0.2">
      <c r="A30" s="232" t="s">
        <v>237</v>
      </c>
      <c r="B30" s="233"/>
      <c r="C30" s="233"/>
      <c r="D30" s="233"/>
      <c r="E30" s="233"/>
      <c r="F30" s="234"/>
      <c r="G30" s="21">
        <v>22</v>
      </c>
      <c r="H30" s="34">
        <v>0</v>
      </c>
      <c r="I30" s="34">
        <v>0</v>
      </c>
    </row>
    <row r="31" spans="1:9" ht="12.75" customHeight="1" x14ac:dyDescent="0.2">
      <c r="A31" s="232" t="s">
        <v>238</v>
      </c>
      <c r="B31" s="233"/>
      <c r="C31" s="233"/>
      <c r="D31" s="233"/>
      <c r="E31" s="233"/>
      <c r="F31" s="234"/>
      <c r="G31" s="21">
        <v>23</v>
      </c>
      <c r="H31" s="34">
        <v>61714000</v>
      </c>
      <c r="I31" s="34">
        <v>46888672</v>
      </c>
    </row>
    <row r="32" spans="1:9" ht="12.75" customHeight="1" x14ac:dyDescent="0.2">
      <c r="A32" s="232" t="s">
        <v>239</v>
      </c>
      <c r="B32" s="233"/>
      <c r="C32" s="233"/>
      <c r="D32" s="233"/>
      <c r="E32" s="233"/>
      <c r="F32" s="234"/>
      <c r="G32" s="21">
        <v>24</v>
      </c>
      <c r="H32" s="34">
        <v>0</v>
      </c>
      <c r="I32" s="34">
        <v>0</v>
      </c>
    </row>
    <row r="33" spans="1:9" ht="12.75" customHeight="1" x14ac:dyDescent="0.2">
      <c r="A33" s="232" t="s">
        <v>240</v>
      </c>
      <c r="B33" s="233"/>
      <c r="C33" s="233"/>
      <c r="D33" s="233"/>
      <c r="E33" s="233"/>
      <c r="F33" s="234"/>
      <c r="G33" s="21">
        <v>25</v>
      </c>
      <c r="H33" s="34">
        <v>0</v>
      </c>
      <c r="I33" s="34">
        <v>0</v>
      </c>
    </row>
    <row r="34" spans="1:9" ht="12.75" customHeight="1" x14ac:dyDescent="0.2">
      <c r="A34" s="232" t="s">
        <v>241</v>
      </c>
      <c r="B34" s="233"/>
      <c r="C34" s="233"/>
      <c r="D34" s="233"/>
      <c r="E34" s="233"/>
      <c r="F34" s="234"/>
      <c r="G34" s="21">
        <v>26</v>
      </c>
      <c r="H34" s="34">
        <v>20166000</v>
      </c>
      <c r="I34" s="34">
        <v>63045843</v>
      </c>
    </row>
    <row r="35" spans="1:9" ht="27.6" customHeight="1" x14ac:dyDescent="0.2">
      <c r="A35" s="241" t="s">
        <v>242</v>
      </c>
      <c r="B35" s="242"/>
      <c r="C35" s="242"/>
      <c r="D35" s="242"/>
      <c r="E35" s="242"/>
      <c r="F35" s="243"/>
      <c r="G35" s="16">
        <v>27</v>
      </c>
      <c r="H35" s="33">
        <f>H29+H30+H31+H32+H33+H34</f>
        <v>82512000</v>
      </c>
      <c r="I35" s="33">
        <f>I29+I30+I31+I32+I33+I34</f>
        <v>111134826</v>
      </c>
    </row>
    <row r="36" spans="1:9" ht="26.45" customHeight="1" x14ac:dyDescent="0.2">
      <c r="A36" s="232" t="s">
        <v>243</v>
      </c>
      <c r="B36" s="233"/>
      <c r="C36" s="233"/>
      <c r="D36" s="233"/>
      <c r="E36" s="233"/>
      <c r="F36" s="234"/>
      <c r="G36" s="21">
        <v>28</v>
      </c>
      <c r="H36" s="34">
        <v>-179714000</v>
      </c>
      <c r="I36" s="34">
        <v>-191755790</v>
      </c>
    </row>
    <row r="37" spans="1:9" ht="12.75" customHeight="1" x14ac:dyDescent="0.2">
      <c r="A37" s="232" t="s">
        <v>244</v>
      </c>
      <c r="B37" s="233"/>
      <c r="C37" s="233"/>
      <c r="D37" s="233"/>
      <c r="E37" s="233"/>
      <c r="F37" s="234"/>
      <c r="G37" s="21">
        <v>29</v>
      </c>
      <c r="H37" s="34">
        <v>0</v>
      </c>
      <c r="I37" s="34">
        <v>0</v>
      </c>
    </row>
    <row r="38" spans="1:9" ht="12.75" customHeight="1" x14ac:dyDescent="0.2">
      <c r="A38" s="232" t="s">
        <v>245</v>
      </c>
      <c r="B38" s="233"/>
      <c r="C38" s="233"/>
      <c r="D38" s="233"/>
      <c r="E38" s="233"/>
      <c r="F38" s="234"/>
      <c r="G38" s="21">
        <v>30</v>
      </c>
      <c r="H38" s="34">
        <v>0</v>
      </c>
      <c r="I38" s="34">
        <v>0</v>
      </c>
    </row>
    <row r="39" spans="1:9" ht="12.75" customHeight="1" x14ac:dyDescent="0.2">
      <c r="A39" s="232" t="s">
        <v>246</v>
      </c>
      <c r="B39" s="233"/>
      <c r="C39" s="233"/>
      <c r="D39" s="233"/>
      <c r="E39" s="233"/>
      <c r="F39" s="234"/>
      <c r="G39" s="21">
        <v>31</v>
      </c>
      <c r="H39" s="34">
        <v>0</v>
      </c>
      <c r="I39" s="34">
        <v>0</v>
      </c>
    </row>
    <row r="40" spans="1:9" ht="12.75" customHeight="1" x14ac:dyDescent="0.2">
      <c r="A40" s="232" t="s">
        <v>247</v>
      </c>
      <c r="B40" s="233"/>
      <c r="C40" s="233"/>
      <c r="D40" s="233"/>
      <c r="E40" s="233"/>
      <c r="F40" s="234"/>
      <c r="G40" s="21">
        <v>32</v>
      </c>
      <c r="H40" s="34">
        <v>-49326000</v>
      </c>
      <c r="I40" s="34">
        <v>0</v>
      </c>
    </row>
    <row r="41" spans="1:9" ht="22.9" customHeight="1" x14ac:dyDescent="0.2">
      <c r="A41" s="241" t="s">
        <v>248</v>
      </c>
      <c r="B41" s="242"/>
      <c r="C41" s="242"/>
      <c r="D41" s="242"/>
      <c r="E41" s="242"/>
      <c r="F41" s="243"/>
      <c r="G41" s="16">
        <v>33</v>
      </c>
      <c r="H41" s="33">
        <f>H36+H37+H38+H39+H40</f>
        <v>-229040000</v>
      </c>
      <c r="I41" s="33">
        <f>I36+I37+I38+I39+I40</f>
        <v>-191755790</v>
      </c>
    </row>
    <row r="42" spans="1:9" ht="30.6" customHeight="1" x14ac:dyDescent="0.2">
      <c r="A42" s="259" t="s">
        <v>249</v>
      </c>
      <c r="B42" s="260"/>
      <c r="C42" s="260"/>
      <c r="D42" s="260"/>
      <c r="E42" s="260"/>
      <c r="F42" s="261"/>
      <c r="G42" s="17">
        <v>34</v>
      </c>
      <c r="H42" s="35">
        <f>H35+H41</f>
        <v>-146528000</v>
      </c>
      <c r="I42" s="35">
        <f>I35+I41</f>
        <v>-80620964</v>
      </c>
    </row>
    <row r="43" spans="1:9" x14ac:dyDescent="0.2">
      <c r="A43" s="253" t="s">
        <v>250</v>
      </c>
      <c r="B43" s="254"/>
      <c r="C43" s="254"/>
      <c r="D43" s="254"/>
      <c r="E43" s="254"/>
      <c r="F43" s="254"/>
      <c r="G43" s="254"/>
      <c r="H43" s="254"/>
      <c r="I43" s="255"/>
    </row>
    <row r="44" spans="1:9" ht="12.75" customHeight="1" x14ac:dyDescent="0.2">
      <c r="A44" s="256" t="s">
        <v>251</v>
      </c>
      <c r="B44" s="257"/>
      <c r="C44" s="257"/>
      <c r="D44" s="257"/>
      <c r="E44" s="257"/>
      <c r="F44" s="258"/>
      <c r="G44" s="20">
        <v>35</v>
      </c>
      <c r="H44" s="48">
        <v>0</v>
      </c>
      <c r="I44" s="48">
        <v>0</v>
      </c>
    </row>
    <row r="45" spans="1:9" ht="27.6" customHeight="1" x14ac:dyDescent="0.2">
      <c r="A45" s="232" t="s">
        <v>252</v>
      </c>
      <c r="B45" s="233"/>
      <c r="C45" s="233"/>
      <c r="D45" s="233"/>
      <c r="E45" s="233"/>
      <c r="F45" s="234"/>
      <c r="G45" s="21">
        <v>36</v>
      </c>
      <c r="H45" s="34">
        <v>0</v>
      </c>
      <c r="I45" s="34">
        <v>0</v>
      </c>
    </row>
    <row r="46" spans="1:9" ht="12.75" customHeight="1" x14ac:dyDescent="0.2">
      <c r="A46" s="232" t="s">
        <v>253</v>
      </c>
      <c r="B46" s="233"/>
      <c r="C46" s="233"/>
      <c r="D46" s="233"/>
      <c r="E46" s="233"/>
      <c r="F46" s="234"/>
      <c r="G46" s="21">
        <v>37</v>
      </c>
      <c r="H46" s="34">
        <v>406768000</v>
      </c>
      <c r="I46" s="34">
        <v>398557540</v>
      </c>
    </row>
    <row r="47" spans="1:9" ht="12.75" customHeight="1" x14ac:dyDescent="0.2">
      <c r="A47" s="232" t="s">
        <v>254</v>
      </c>
      <c r="B47" s="233"/>
      <c r="C47" s="233"/>
      <c r="D47" s="233"/>
      <c r="E47" s="233"/>
      <c r="F47" s="234"/>
      <c r="G47" s="21">
        <v>38</v>
      </c>
      <c r="H47" s="34">
        <v>0</v>
      </c>
      <c r="I47" s="34">
        <v>0</v>
      </c>
    </row>
    <row r="48" spans="1:9" ht="25.9" customHeight="1" x14ac:dyDescent="0.2">
      <c r="A48" s="241" t="s">
        <v>255</v>
      </c>
      <c r="B48" s="242"/>
      <c r="C48" s="242"/>
      <c r="D48" s="242"/>
      <c r="E48" s="242"/>
      <c r="F48" s="243"/>
      <c r="G48" s="16">
        <v>39</v>
      </c>
      <c r="H48" s="33">
        <f>H44+H45+H46+H47</f>
        <v>406768000</v>
      </c>
      <c r="I48" s="33">
        <f>I44+I45+I46+I47</f>
        <v>398557540</v>
      </c>
    </row>
    <row r="49" spans="1:9" ht="24.6" customHeight="1" x14ac:dyDescent="0.2">
      <c r="A49" s="232" t="s">
        <v>387</v>
      </c>
      <c r="B49" s="233"/>
      <c r="C49" s="233"/>
      <c r="D49" s="233"/>
      <c r="E49" s="233"/>
      <c r="F49" s="234"/>
      <c r="G49" s="21">
        <v>40</v>
      </c>
      <c r="H49" s="34">
        <v>-271729000</v>
      </c>
      <c r="I49" s="34">
        <v>-407927350</v>
      </c>
    </row>
    <row r="50" spans="1:9" ht="12.75" customHeight="1" x14ac:dyDescent="0.2">
      <c r="A50" s="232" t="s">
        <v>256</v>
      </c>
      <c r="B50" s="233"/>
      <c r="C50" s="233"/>
      <c r="D50" s="233"/>
      <c r="E50" s="233"/>
      <c r="F50" s="234"/>
      <c r="G50" s="21">
        <v>41</v>
      </c>
      <c r="H50" s="34">
        <v>0</v>
      </c>
      <c r="I50" s="34">
        <v>0</v>
      </c>
    </row>
    <row r="51" spans="1:9" ht="12.75" customHeight="1" x14ac:dyDescent="0.2">
      <c r="A51" s="232" t="s">
        <v>257</v>
      </c>
      <c r="B51" s="233"/>
      <c r="C51" s="233"/>
      <c r="D51" s="233"/>
      <c r="E51" s="233"/>
      <c r="F51" s="234"/>
      <c r="G51" s="21">
        <v>42</v>
      </c>
      <c r="H51" s="34">
        <v>-27929000</v>
      </c>
      <c r="I51" s="34">
        <v>-32162391</v>
      </c>
    </row>
    <row r="52" spans="1:9" ht="26.45" customHeight="1" x14ac:dyDescent="0.2">
      <c r="A52" s="232" t="s">
        <v>258</v>
      </c>
      <c r="B52" s="233"/>
      <c r="C52" s="233"/>
      <c r="D52" s="233"/>
      <c r="E52" s="233"/>
      <c r="F52" s="234"/>
      <c r="G52" s="21">
        <v>43</v>
      </c>
      <c r="H52" s="34">
        <v>0</v>
      </c>
      <c r="I52" s="34">
        <v>0</v>
      </c>
    </row>
    <row r="53" spans="1:9" ht="12.75" customHeight="1" x14ac:dyDescent="0.2">
      <c r="A53" s="232" t="s">
        <v>259</v>
      </c>
      <c r="B53" s="233"/>
      <c r="C53" s="233"/>
      <c r="D53" s="233"/>
      <c r="E53" s="233"/>
      <c r="F53" s="234"/>
      <c r="G53" s="21">
        <v>44</v>
      </c>
      <c r="H53" s="34">
        <v>0</v>
      </c>
      <c r="I53" s="34">
        <v>0</v>
      </c>
    </row>
    <row r="54" spans="1:9" ht="27.6" customHeight="1" x14ac:dyDescent="0.2">
      <c r="A54" s="241" t="s">
        <v>260</v>
      </c>
      <c r="B54" s="242"/>
      <c r="C54" s="242"/>
      <c r="D54" s="242"/>
      <c r="E54" s="242"/>
      <c r="F54" s="243"/>
      <c r="G54" s="16">
        <v>45</v>
      </c>
      <c r="H54" s="33">
        <f>H49+H50+H51+H52+H53</f>
        <v>-299658000</v>
      </c>
      <c r="I54" s="33">
        <f>I49+I50+I51+I52+I53</f>
        <v>-440089741</v>
      </c>
    </row>
    <row r="55" spans="1:9" ht="27.6" customHeight="1" x14ac:dyDescent="0.2">
      <c r="A55" s="262" t="s">
        <v>261</v>
      </c>
      <c r="B55" s="263"/>
      <c r="C55" s="263"/>
      <c r="D55" s="263"/>
      <c r="E55" s="263"/>
      <c r="F55" s="264"/>
      <c r="G55" s="16">
        <v>46</v>
      </c>
      <c r="H55" s="33">
        <f>H48+H54</f>
        <v>107110000</v>
      </c>
      <c r="I55" s="33">
        <f>I48+I54</f>
        <v>-41532201</v>
      </c>
    </row>
    <row r="56" spans="1:9" x14ac:dyDescent="0.2">
      <c r="A56" s="265" t="s">
        <v>262</v>
      </c>
      <c r="B56" s="266"/>
      <c r="C56" s="266"/>
      <c r="D56" s="266"/>
      <c r="E56" s="266"/>
      <c r="F56" s="267"/>
      <c r="G56" s="21">
        <v>47</v>
      </c>
      <c r="H56" s="34">
        <v>0</v>
      </c>
      <c r="I56" s="34">
        <v>0</v>
      </c>
    </row>
    <row r="57" spans="1:9" ht="27" customHeight="1" x14ac:dyDescent="0.2">
      <c r="A57" s="262" t="s">
        <v>263</v>
      </c>
      <c r="B57" s="263"/>
      <c r="C57" s="263"/>
      <c r="D57" s="263"/>
      <c r="E57" s="263"/>
      <c r="F57" s="264"/>
      <c r="G57" s="16">
        <v>48</v>
      </c>
      <c r="H57" s="33">
        <f>H27+H42+H55+H56</f>
        <v>188047293</v>
      </c>
      <c r="I57" s="33">
        <f>I27+I42+I55+I56</f>
        <v>8393727</v>
      </c>
    </row>
    <row r="58" spans="1:9" ht="15.6" customHeight="1" x14ac:dyDescent="0.2">
      <c r="A58" s="268" t="s">
        <v>264</v>
      </c>
      <c r="B58" s="269"/>
      <c r="C58" s="269"/>
      <c r="D58" s="269"/>
      <c r="E58" s="269"/>
      <c r="F58" s="270"/>
      <c r="G58" s="21">
        <v>49</v>
      </c>
      <c r="H58" s="34">
        <v>158909174</v>
      </c>
      <c r="I58" s="34">
        <v>310461284</v>
      </c>
    </row>
    <row r="59" spans="1:9" ht="28.9" customHeight="1" x14ac:dyDescent="0.2">
      <c r="A59" s="259" t="s">
        <v>265</v>
      </c>
      <c r="B59" s="260"/>
      <c r="C59" s="260"/>
      <c r="D59" s="260"/>
      <c r="E59" s="260"/>
      <c r="F59" s="261"/>
      <c r="G59" s="17">
        <v>50</v>
      </c>
      <c r="H59" s="35">
        <f>H57+H58</f>
        <v>346956467</v>
      </c>
      <c r="I59" s="35">
        <f>I57+I58</f>
        <v>318855011</v>
      </c>
    </row>
  </sheetData>
  <sheetProtection algorithmName="SHA-512" hashValue="eOi4XRzzKaEbkCkjoAaMv/FjBwDIM0hOm+KR33T3YArScG+UI2nLmbUItvVYpIe2Q6OHBe/yZzwA375hqlkRQQ==" saltValue="ES8u3sbGpqM0LhkhPYmdW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 sqref="H1:I1048576"/>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16" t="s">
        <v>266</v>
      </c>
      <c r="B1" s="231"/>
      <c r="C1" s="231"/>
      <c r="D1" s="231"/>
      <c r="E1" s="231"/>
      <c r="F1" s="231"/>
      <c r="G1" s="231"/>
      <c r="H1" s="231"/>
      <c r="I1" s="231"/>
    </row>
    <row r="2" spans="1:9" ht="12.75" customHeight="1" x14ac:dyDescent="0.2">
      <c r="A2" s="215" t="s">
        <v>409</v>
      </c>
      <c r="B2" s="198"/>
      <c r="C2" s="198"/>
      <c r="D2" s="198"/>
      <c r="E2" s="198"/>
      <c r="F2" s="198"/>
      <c r="G2" s="198"/>
      <c r="H2" s="198"/>
      <c r="I2" s="198"/>
    </row>
    <row r="3" spans="1:9" x14ac:dyDescent="0.2">
      <c r="A3" s="239" t="s">
        <v>361</v>
      </c>
      <c r="B3" s="279"/>
      <c r="C3" s="279"/>
      <c r="D3" s="279"/>
      <c r="E3" s="279"/>
      <c r="F3" s="279"/>
      <c r="G3" s="279"/>
      <c r="H3" s="279"/>
      <c r="I3" s="279"/>
    </row>
    <row r="4" spans="1:9" x14ac:dyDescent="0.2">
      <c r="A4" s="235" t="s">
        <v>410</v>
      </c>
      <c r="B4" s="202"/>
      <c r="C4" s="202"/>
      <c r="D4" s="202"/>
      <c r="E4" s="202"/>
      <c r="F4" s="202"/>
      <c r="G4" s="202"/>
      <c r="H4" s="202"/>
      <c r="I4" s="203"/>
    </row>
    <row r="5" spans="1:9" ht="24" thickBot="1" x14ac:dyDescent="0.25">
      <c r="A5" s="247" t="s">
        <v>2</v>
      </c>
      <c r="B5" s="248"/>
      <c r="C5" s="248"/>
      <c r="D5" s="248"/>
      <c r="E5" s="248"/>
      <c r="F5" s="249"/>
      <c r="G5" s="11" t="s">
        <v>115</v>
      </c>
      <c r="H5" s="32" t="s">
        <v>377</v>
      </c>
      <c r="I5" s="32" t="s">
        <v>353</v>
      </c>
    </row>
    <row r="6" spans="1:9" x14ac:dyDescent="0.2">
      <c r="A6" s="250">
        <v>1</v>
      </c>
      <c r="B6" s="251"/>
      <c r="C6" s="251"/>
      <c r="D6" s="251"/>
      <c r="E6" s="251"/>
      <c r="F6" s="252"/>
      <c r="G6" s="13">
        <v>2</v>
      </c>
      <c r="H6" s="19" t="s">
        <v>215</v>
      </c>
      <c r="I6" s="19" t="s">
        <v>216</v>
      </c>
    </row>
    <row r="7" spans="1:9" x14ac:dyDescent="0.2">
      <c r="A7" s="253" t="s">
        <v>217</v>
      </c>
      <c r="B7" s="275"/>
      <c r="C7" s="275"/>
      <c r="D7" s="275"/>
      <c r="E7" s="275"/>
      <c r="F7" s="275"/>
      <c r="G7" s="275"/>
      <c r="H7" s="275"/>
      <c r="I7" s="276"/>
    </row>
    <row r="8" spans="1:9" x14ac:dyDescent="0.2">
      <c r="A8" s="278" t="s">
        <v>267</v>
      </c>
      <c r="B8" s="278"/>
      <c r="C8" s="278"/>
      <c r="D8" s="278"/>
      <c r="E8" s="278"/>
      <c r="F8" s="278"/>
      <c r="G8" s="14">
        <v>1</v>
      </c>
      <c r="H8" s="48"/>
      <c r="I8" s="48"/>
    </row>
    <row r="9" spans="1:9" x14ac:dyDescent="0.2">
      <c r="A9" s="272" t="s">
        <v>268</v>
      </c>
      <c r="B9" s="272"/>
      <c r="C9" s="272"/>
      <c r="D9" s="272"/>
      <c r="E9" s="272"/>
      <c r="F9" s="272"/>
      <c r="G9" s="15">
        <v>2</v>
      </c>
      <c r="H9" s="34"/>
      <c r="I9" s="34"/>
    </row>
    <row r="10" spans="1:9" x14ac:dyDescent="0.2">
      <c r="A10" s="272" t="s">
        <v>269</v>
      </c>
      <c r="B10" s="272"/>
      <c r="C10" s="272"/>
      <c r="D10" s="272"/>
      <c r="E10" s="272"/>
      <c r="F10" s="272"/>
      <c r="G10" s="15">
        <v>3</v>
      </c>
      <c r="H10" s="34"/>
      <c r="I10" s="34"/>
    </row>
    <row r="11" spans="1:9" x14ac:dyDescent="0.2">
      <c r="A11" s="272" t="s">
        <v>270</v>
      </c>
      <c r="B11" s="272"/>
      <c r="C11" s="272"/>
      <c r="D11" s="272"/>
      <c r="E11" s="272"/>
      <c r="F11" s="272"/>
      <c r="G11" s="15">
        <v>4</v>
      </c>
      <c r="H11" s="34"/>
      <c r="I11" s="34"/>
    </row>
    <row r="12" spans="1:9" x14ac:dyDescent="0.2">
      <c r="A12" s="272" t="s">
        <v>271</v>
      </c>
      <c r="B12" s="272"/>
      <c r="C12" s="272"/>
      <c r="D12" s="272"/>
      <c r="E12" s="272"/>
      <c r="F12" s="272"/>
      <c r="G12" s="15">
        <v>5</v>
      </c>
      <c r="H12" s="34"/>
      <c r="I12" s="34"/>
    </row>
    <row r="13" spans="1:9" x14ac:dyDescent="0.2">
      <c r="A13" s="272" t="s">
        <v>272</v>
      </c>
      <c r="B13" s="272"/>
      <c r="C13" s="272"/>
      <c r="D13" s="272"/>
      <c r="E13" s="272"/>
      <c r="F13" s="272"/>
      <c r="G13" s="15">
        <v>6</v>
      </c>
      <c r="H13" s="34"/>
      <c r="I13" s="34"/>
    </row>
    <row r="14" spans="1:9" x14ac:dyDescent="0.2">
      <c r="A14" s="272" t="s">
        <v>273</v>
      </c>
      <c r="B14" s="272"/>
      <c r="C14" s="272"/>
      <c r="D14" s="272"/>
      <c r="E14" s="272"/>
      <c r="F14" s="272"/>
      <c r="G14" s="15">
        <v>7</v>
      </c>
      <c r="H14" s="34"/>
      <c r="I14" s="34"/>
    </row>
    <row r="15" spans="1:9" x14ac:dyDescent="0.2">
      <c r="A15" s="272" t="s">
        <v>274</v>
      </c>
      <c r="B15" s="272"/>
      <c r="C15" s="272"/>
      <c r="D15" s="272"/>
      <c r="E15" s="272"/>
      <c r="F15" s="272"/>
      <c r="G15" s="15">
        <v>8</v>
      </c>
      <c r="H15" s="34"/>
      <c r="I15" s="34"/>
    </row>
    <row r="16" spans="1:9" x14ac:dyDescent="0.2">
      <c r="A16" s="273" t="s">
        <v>275</v>
      </c>
      <c r="B16" s="273"/>
      <c r="C16" s="273"/>
      <c r="D16" s="273"/>
      <c r="E16" s="273"/>
      <c r="F16" s="273"/>
      <c r="G16" s="16">
        <v>9</v>
      </c>
      <c r="H16" s="33">
        <f>SUM(H8:H15)</f>
        <v>0</v>
      </c>
      <c r="I16" s="33">
        <f>SUM(I8:I15)</f>
        <v>0</v>
      </c>
    </row>
    <row r="17" spans="1:9" x14ac:dyDescent="0.2">
      <c r="A17" s="272" t="s">
        <v>276</v>
      </c>
      <c r="B17" s="272"/>
      <c r="C17" s="272"/>
      <c r="D17" s="272"/>
      <c r="E17" s="272"/>
      <c r="F17" s="272"/>
      <c r="G17" s="15">
        <v>10</v>
      </c>
      <c r="H17" s="34"/>
      <c r="I17" s="34"/>
    </row>
    <row r="18" spans="1:9" x14ac:dyDescent="0.2">
      <c r="A18" s="272" t="s">
        <v>277</v>
      </c>
      <c r="B18" s="272"/>
      <c r="C18" s="272"/>
      <c r="D18" s="272"/>
      <c r="E18" s="272"/>
      <c r="F18" s="272"/>
      <c r="G18" s="15">
        <v>11</v>
      </c>
      <c r="H18" s="34"/>
      <c r="I18" s="34"/>
    </row>
    <row r="19" spans="1:9" ht="25.9" customHeight="1" x14ac:dyDescent="0.2">
      <c r="A19" s="277" t="s">
        <v>278</v>
      </c>
      <c r="B19" s="277"/>
      <c r="C19" s="277"/>
      <c r="D19" s="277"/>
      <c r="E19" s="277"/>
      <c r="F19" s="277"/>
      <c r="G19" s="17">
        <v>12</v>
      </c>
      <c r="H19" s="35">
        <f>H16+H17+H18</f>
        <v>0</v>
      </c>
      <c r="I19" s="35">
        <f>I16+I17+I18</f>
        <v>0</v>
      </c>
    </row>
    <row r="20" spans="1:9" x14ac:dyDescent="0.2">
      <c r="A20" s="253" t="s">
        <v>235</v>
      </c>
      <c r="B20" s="275"/>
      <c r="C20" s="275"/>
      <c r="D20" s="275"/>
      <c r="E20" s="275"/>
      <c r="F20" s="275"/>
      <c r="G20" s="275"/>
      <c r="H20" s="275"/>
      <c r="I20" s="276"/>
    </row>
    <row r="21" spans="1:9" ht="26.45" customHeight="1" x14ac:dyDescent="0.2">
      <c r="A21" s="278" t="s">
        <v>279</v>
      </c>
      <c r="B21" s="278"/>
      <c r="C21" s="278"/>
      <c r="D21" s="278"/>
      <c r="E21" s="278"/>
      <c r="F21" s="278"/>
      <c r="G21" s="14">
        <v>13</v>
      </c>
      <c r="H21" s="48"/>
      <c r="I21" s="48"/>
    </row>
    <row r="22" spans="1:9" x14ac:dyDescent="0.2">
      <c r="A22" s="272" t="s">
        <v>280</v>
      </c>
      <c r="B22" s="272"/>
      <c r="C22" s="272"/>
      <c r="D22" s="272"/>
      <c r="E22" s="272"/>
      <c r="F22" s="272"/>
      <c r="G22" s="15">
        <v>14</v>
      </c>
      <c r="H22" s="34"/>
      <c r="I22" s="34"/>
    </row>
    <row r="23" spans="1:9" x14ac:dyDescent="0.2">
      <c r="A23" s="272" t="s">
        <v>281</v>
      </c>
      <c r="B23" s="272"/>
      <c r="C23" s="272"/>
      <c r="D23" s="272"/>
      <c r="E23" s="272"/>
      <c r="F23" s="272"/>
      <c r="G23" s="15">
        <v>15</v>
      </c>
      <c r="H23" s="34"/>
      <c r="I23" s="34"/>
    </row>
    <row r="24" spans="1:9" x14ac:dyDescent="0.2">
      <c r="A24" s="272" t="s">
        <v>282</v>
      </c>
      <c r="B24" s="272"/>
      <c r="C24" s="272"/>
      <c r="D24" s="272"/>
      <c r="E24" s="272"/>
      <c r="F24" s="272"/>
      <c r="G24" s="15">
        <v>16</v>
      </c>
      <c r="H24" s="34"/>
      <c r="I24" s="34"/>
    </row>
    <row r="25" spans="1:9" x14ac:dyDescent="0.2">
      <c r="A25" s="272" t="s">
        <v>283</v>
      </c>
      <c r="B25" s="272"/>
      <c r="C25" s="272"/>
      <c r="D25" s="272"/>
      <c r="E25" s="272"/>
      <c r="F25" s="272"/>
      <c r="G25" s="15">
        <v>17</v>
      </c>
      <c r="H25" s="34"/>
      <c r="I25" s="34"/>
    </row>
    <row r="26" spans="1:9" x14ac:dyDescent="0.2">
      <c r="A26" s="272" t="s">
        <v>284</v>
      </c>
      <c r="B26" s="272"/>
      <c r="C26" s="272"/>
      <c r="D26" s="272"/>
      <c r="E26" s="272"/>
      <c r="F26" s="272"/>
      <c r="G26" s="15">
        <v>18</v>
      </c>
      <c r="H26" s="34"/>
      <c r="I26" s="34"/>
    </row>
    <row r="27" spans="1:9" ht="25.15" customHeight="1" x14ac:dyDescent="0.2">
      <c r="A27" s="273" t="s">
        <v>285</v>
      </c>
      <c r="B27" s="273"/>
      <c r="C27" s="273"/>
      <c r="D27" s="273"/>
      <c r="E27" s="273"/>
      <c r="F27" s="273"/>
      <c r="G27" s="16">
        <v>19</v>
      </c>
      <c r="H27" s="33">
        <f>SUM(H21:H26)</f>
        <v>0</v>
      </c>
      <c r="I27" s="33">
        <f>SUM(I21:I26)</f>
        <v>0</v>
      </c>
    </row>
    <row r="28" spans="1:9" ht="21" customHeight="1" x14ac:dyDescent="0.2">
      <c r="A28" s="272" t="s">
        <v>286</v>
      </c>
      <c r="B28" s="272"/>
      <c r="C28" s="272"/>
      <c r="D28" s="272"/>
      <c r="E28" s="272"/>
      <c r="F28" s="272"/>
      <c r="G28" s="15">
        <v>20</v>
      </c>
      <c r="H28" s="34"/>
      <c r="I28" s="34"/>
    </row>
    <row r="29" spans="1:9" x14ac:dyDescent="0.2">
      <c r="A29" s="272" t="s">
        <v>287</v>
      </c>
      <c r="B29" s="272"/>
      <c r="C29" s="272"/>
      <c r="D29" s="272"/>
      <c r="E29" s="272"/>
      <c r="F29" s="272"/>
      <c r="G29" s="15">
        <v>21</v>
      </c>
      <c r="H29" s="34"/>
      <c r="I29" s="34"/>
    </row>
    <row r="30" spans="1:9" x14ac:dyDescent="0.2">
      <c r="A30" s="272" t="s">
        <v>288</v>
      </c>
      <c r="B30" s="272"/>
      <c r="C30" s="272"/>
      <c r="D30" s="272"/>
      <c r="E30" s="272"/>
      <c r="F30" s="272"/>
      <c r="G30" s="15">
        <v>22</v>
      </c>
      <c r="H30" s="34"/>
      <c r="I30" s="34"/>
    </row>
    <row r="31" spans="1:9" x14ac:dyDescent="0.2">
      <c r="A31" s="272" t="s">
        <v>289</v>
      </c>
      <c r="B31" s="272"/>
      <c r="C31" s="272"/>
      <c r="D31" s="272"/>
      <c r="E31" s="272"/>
      <c r="F31" s="272"/>
      <c r="G31" s="15">
        <v>23</v>
      </c>
      <c r="H31" s="34"/>
      <c r="I31" s="34"/>
    </row>
    <row r="32" spans="1:9" x14ac:dyDescent="0.2">
      <c r="A32" s="272" t="s">
        <v>290</v>
      </c>
      <c r="B32" s="272"/>
      <c r="C32" s="272"/>
      <c r="D32" s="272"/>
      <c r="E32" s="272"/>
      <c r="F32" s="272"/>
      <c r="G32" s="15">
        <v>24</v>
      </c>
      <c r="H32" s="34"/>
      <c r="I32" s="34"/>
    </row>
    <row r="33" spans="1:9" ht="28.9" customHeight="1" x14ac:dyDescent="0.2">
      <c r="A33" s="273" t="s">
        <v>291</v>
      </c>
      <c r="B33" s="273"/>
      <c r="C33" s="273"/>
      <c r="D33" s="273"/>
      <c r="E33" s="273"/>
      <c r="F33" s="273"/>
      <c r="G33" s="16">
        <v>25</v>
      </c>
      <c r="H33" s="33">
        <f>SUM(H28:H32)</f>
        <v>0</v>
      </c>
      <c r="I33" s="33">
        <f>SUM(I28:I32)</f>
        <v>0</v>
      </c>
    </row>
    <row r="34" spans="1:9" ht="26.45" customHeight="1" x14ac:dyDescent="0.2">
      <c r="A34" s="277" t="s">
        <v>292</v>
      </c>
      <c r="B34" s="277"/>
      <c r="C34" s="277"/>
      <c r="D34" s="277"/>
      <c r="E34" s="277"/>
      <c r="F34" s="277"/>
      <c r="G34" s="17">
        <v>26</v>
      </c>
      <c r="H34" s="35">
        <f>H27+H33</f>
        <v>0</v>
      </c>
      <c r="I34" s="35">
        <f>I27+I33</f>
        <v>0</v>
      </c>
    </row>
    <row r="35" spans="1:9" x14ac:dyDescent="0.2">
      <c r="A35" s="253" t="s">
        <v>250</v>
      </c>
      <c r="B35" s="275"/>
      <c r="C35" s="275"/>
      <c r="D35" s="275"/>
      <c r="E35" s="275"/>
      <c r="F35" s="275"/>
      <c r="G35" s="275">
        <v>0</v>
      </c>
      <c r="H35" s="275"/>
      <c r="I35" s="276"/>
    </row>
    <row r="36" spans="1:9" x14ac:dyDescent="0.2">
      <c r="A36" s="274" t="s">
        <v>293</v>
      </c>
      <c r="B36" s="274"/>
      <c r="C36" s="274"/>
      <c r="D36" s="274"/>
      <c r="E36" s="274"/>
      <c r="F36" s="274"/>
      <c r="G36" s="14">
        <v>27</v>
      </c>
      <c r="H36" s="48"/>
      <c r="I36" s="48"/>
    </row>
    <row r="37" spans="1:9" ht="21.6" customHeight="1" x14ac:dyDescent="0.2">
      <c r="A37" s="271" t="s">
        <v>294</v>
      </c>
      <c r="B37" s="271"/>
      <c r="C37" s="271"/>
      <c r="D37" s="271"/>
      <c r="E37" s="271"/>
      <c r="F37" s="271"/>
      <c r="G37" s="15">
        <v>28</v>
      </c>
      <c r="H37" s="34"/>
      <c r="I37" s="34"/>
    </row>
    <row r="38" spans="1:9" x14ac:dyDescent="0.2">
      <c r="A38" s="271" t="s">
        <v>295</v>
      </c>
      <c r="B38" s="271"/>
      <c r="C38" s="271"/>
      <c r="D38" s="271"/>
      <c r="E38" s="271"/>
      <c r="F38" s="271"/>
      <c r="G38" s="15">
        <v>29</v>
      </c>
      <c r="H38" s="34"/>
      <c r="I38" s="34"/>
    </row>
    <row r="39" spans="1:9" x14ac:dyDescent="0.2">
      <c r="A39" s="271" t="s">
        <v>296</v>
      </c>
      <c r="B39" s="271"/>
      <c r="C39" s="271"/>
      <c r="D39" s="271"/>
      <c r="E39" s="271"/>
      <c r="F39" s="271"/>
      <c r="G39" s="15">
        <v>30</v>
      </c>
      <c r="H39" s="34"/>
      <c r="I39" s="34"/>
    </row>
    <row r="40" spans="1:9" ht="26.45" customHeight="1" x14ac:dyDescent="0.2">
      <c r="A40" s="273" t="s">
        <v>297</v>
      </c>
      <c r="B40" s="273"/>
      <c r="C40" s="273"/>
      <c r="D40" s="273"/>
      <c r="E40" s="273"/>
      <c r="F40" s="273"/>
      <c r="G40" s="16">
        <v>31</v>
      </c>
      <c r="H40" s="33">
        <f>H39+H38+H37+H36</f>
        <v>0</v>
      </c>
      <c r="I40" s="33">
        <f>I39+I38+I37+I36</f>
        <v>0</v>
      </c>
    </row>
    <row r="41" spans="1:9" ht="22.9" customHeight="1" x14ac:dyDescent="0.2">
      <c r="A41" s="271" t="s">
        <v>298</v>
      </c>
      <c r="B41" s="271"/>
      <c r="C41" s="271"/>
      <c r="D41" s="271"/>
      <c r="E41" s="271"/>
      <c r="F41" s="271"/>
      <c r="G41" s="15">
        <v>32</v>
      </c>
      <c r="H41" s="34"/>
      <c r="I41" s="34"/>
    </row>
    <row r="42" spans="1:9" x14ac:dyDescent="0.2">
      <c r="A42" s="271" t="s">
        <v>299</v>
      </c>
      <c r="B42" s="271"/>
      <c r="C42" s="271"/>
      <c r="D42" s="271"/>
      <c r="E42" s="271"/>
      <c r="F42" s="271"/>
      <c r="G42" s="15">
        <v>33</v>
      </c>
      <c r="H42" s="34"/>
      <c r="I42" s="34"/>
    </row>
    <row r="43" spans="1:9" x14ac:dyDescent="0.2">
      <c r="A43" s="271" t="s">
        <v>300</v>
      </c>
      <c r="B43" s="271"/>
      <c r="C43" s="271"/>
      <c r="D43" s="271"/>
      <c r="E43" s="271"/>
      <c r="F43" s="271"/>
      <c r="G43" s="15">
        <v>34</v>
      </c>
      <c r="H43" s="34"/>
      <c r="I43" s="34"/>
    </row>
    <row r="44" spans="1:9" ht="25.15" customHeight="1" x14ac:dyDescent="0.2">
      <c r="A44" s="271" t="s">
        <v>301</v>
      </c>
      <c r="B44" s="271"/>
      <c r="C44" s="271"/>
      <c r="D44" s="271"/>
      <c r="E44" s="271"/>
      <c r="F44" s="271"/>
      <c r="G44" s="15">
        <v>35</v>
      </c>
      <c r="H44" s="34"/>
      <c r="I44" s="34"/>
    </row>
    <row r="45" spans="1:9" x14ac:dyDescent="0.2">
      <c r="A45" s="271" t="s">
        <v>302</v>
      </c>
      <c r="B45" s="271"/>
      <c r="C45" s="271"/>
      <c r="D45" s="271"/>
      <c r="E45" s="271"/>
      <c r="F45" s="271"/>
      <c r="G45" s="15">
        <v>36</v>
      </c>
      <c r="H45" s="34"/>
      <c r="I45" s="34"/>
    </row>
    <row r="46" spans="1:9" ht="25.15" customHeight="1" x14ac:dyDescent="0.2">
      <c r="A46" s="273" t="s">
        <v>303</v>
      </c>
      <c r="B46" s="273"/>
      <c r="C46" s="273"/>
      <c r="D46" s="273"/>
      <c r="E46" s="273"/>
      <c r="F46" s="273"/>
      <c r="G46" s="16">
        <v>37</v>
      </c>
      <c r="H46" s="33">
        <f>H45+H44+H43+H42+H41</f>
        <v>0</v>
      </c>
      <c r="I46" s="33">
        <f>I45+I44+I43+I42+I41</f>
        <v>0</v>
      </c>
    </row>
    <row r="47" spans="1:9" ht="28.15" customHeight="1" x14ac:dyDescent="0.2">
      <c r="A47" s="281" t="s">
        <v>304</v>
      </c>
      <c r="B47" s="281"/>
      <c r="C47" s="281"/>
      <c r="D47" s="281"/>
      <c r="E47" s="281"/>
      <c r="F47" s="281"/>
      <c r="G47" s="16">
        <v>38</v>
      </c>
      <c r="H47" s="33">
        <f>H46+H40</f>
        <v>0</v>
      </c>
      <c r="I47" s="33">
        <f>I46+I40</f>
        <v>0</v>
      </c>
    </row>
    <row r="48" spans="1:9" x14ac:dyDescent="0.2">
      <c r="A48" s="272" t="s">
        <v>305</v>
      </c>
      <c r="B48" s="272"/>
      <c r="C48" s="272"/>
      <c r="D48" s="272"/>
      <c r="E48" s="272"/>
      <c r="F48" s="272"/>
      <c r="G48" s="15">
        <v>39</v>
      </c>
      <c r="H48" s="34"/>
      <c r="I48" s="34"/>
    </row>
    <row r="49" spans="1:9" ht="24.6" customHeight="1" x14ac:dyDescent="0.2">
      <c r="A49" s="281" t="s">
        <v>306</v>
      </c>
      <c r="B49" s="281"/>
      <c r="C49" s="281"/>
      <c r="D49" s="281"/>
      <c r="E49" s="281"/>
      <c r="F49" s="281"/>
      <c r="G49" s="16">
        <v>40</v>
      </c>
      <c r="H49" s="33">
        <f>H19+H34+H47+H48</f>
        <v>0</v>
      </c>
      <c r="I49" s="33">
        <f>I19+I34+I47+I48</f>
        <v>0</v>
      </c>
    </row>
    <row r="50" spans="1:9" x14ac:dyDescent="0.2">
      <c r="A50" s="282" t="s">
        <v>264</v>
      </c>
      <c r="B50" s="282"/>
      <c r="C50" s="282"/>
      <c r="D50" s="282"/>
      <c r="E50" s="282"/>
      <c r="F50" s="282"/>
      <c r="G50" s="15">
        <v>41</v>
      </c>
      <c r="H50" s="34"/>
      <c r="I50" s="34"/>
    </row>
    <row r="51" spans="1:9" ht="28.9" customHeight="1" x14ac:dyDescent="0.2">
      <c r="A51" s="280" t="s">
        <v>307</v>
      </c>
      <c r="B51" s="280"/>
      <c r="C51" s="280"/>
      <c r="D51" s="280"/>
      <c r="E51" s="280"/>
      <c r="F51" s="280"/>
      <c r="G51" s="18">
        <v>42</v>
      </c>
      <c r="H51" s="49">
        <f>H50+H49</f>
        <v>0</v>
      </c>
      <c r="I51" s="49">
        <f>I50+I49</f>
        <v>0</v>
      </c>
    </row>
  </sheetData>
  <sheetProtection algorithmName="SHA-512" hashValue="doDw8hiwO9xDGzm6BzCMkb2bSlpOmLBi1Zf4S5iWBZioNtMOsoDajz+6QUKMZ302Ro5gfEgr95yvDZoNUPo/zw==" saltValue="hz63vFmHJcq5mhmFHyha0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4" zoomScaleNormal="100" zoomScaleSheetLayoutView="84" workbookViewId="0">
      <selection activeCell="G2" sqref="G2"/>
    </sheetView>
  </sheetViews>
  <sheetFormatPr defaultRowHeight="12.75" x14ac:dyDescent="0.2"/>
  <cols>
    <col min="1" max="4" width="9.140625" style="2"/>
    <col min="5" max="5" width="10.140625" style="2" bestFit="1" customWidth="1"/>
    <col min="6" max="6" width="9.140625" style="2"/>
    <col min="7" max="7" width="11" style="2" bestFit="1" customWidth="1"/>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3" t="s">
        <v>308</v>
      </c>
      <c r="B1" s="284"/>
      <c r="C1" s="284"/>
      <c r="D1" s="284"/>
      <c r="E1" s="284"/>
      <c r="F1" s="284"/>
      <c r="G1" s="284"/>
      <c r="H1" s="284"/>
      <c r="I1" s="284"/>
      <c r="J1" s="284"/>
      <c r="K1" s="51"/>
    </row>
    <row r="2" spans="1:23" ht="15.75" x14ac:dyDescent="0.2">
      <c r="A2" s="3"/>
      <c r="B2" s="4"/>
      <c r="C2" s="285" t="s">
        <v>309</v>
      </c>
      <c r="D2" s="285"/>
      <c r="E2" s="50">
        <v>43466</v>
      </c>
      <c r="F2" s="5" t="s">
        <v>0</v>
      </c>
      <c r="G2" s="50">
        <v>43646</v>
      </c>
      <c r="H2" s="53"/>
      <c r="I2" s="53"/>
      <c r="J2" s="53"/>
      <c r="K2" s="54"/>
      <c r="V2" s="55" t="s">
        <v>361</v>
      </c>
    </row>
    <row r="3" spans="1:23" ht="13.5" customHeight="1" thickBot="1" x14ac:dyDescent="0.25">
      <c r="A3" s="288" t="s">
        <v>310</v>
      </c>
      <c r="B3" s="289"/>
      <c r="C3" s="289"/>
      <c r="D3" s="289"/>
      <c r="E3" s="289"/>
      <c r="F3" s="289"/>
      <c r="G3" s="292" t="s">
        <v>3</v>
      </c>
      <c r="H3" s="294" t="s">
        <v>311</v>
      </c>
      <c r="I3" s="294"/>
      <c r="J3" s="294"/>
      <c r="K3" s="294"/>
      <c r="L3" s="294"/>
      <c r="M3" s="294"/>
      <c r="N3" s="294"/>
      <c r="O3" s="294"/>
      <c r="P3" s="294"/>
      <c r="Q3" s="294"/>
      <c r="R3" s="294"/>
      <c r="S3" s="294"/>
      <c r="T3" s="294"/>
      <c r="U3" s="294"/>
      <c r="V3" s="294" t="s">
        <v>312</v>
      </c>
      <c r="W3" s="296" t="s">
        <v>313</v>
      </c>
    </row>
    <row r="4" spans="1:23" ht="57" thickBot="1" x14ac:dyDescent="0.25">
      <c r="A4" s="290"/>
      <c r="B4" s="291"/>
      <c r="C4" s="291"/>
      <c r="D4" s="291"/>
      <c r="E4" s="291"/>
      <c r="F4" s="291"/>
      <c r="G4" s="293"/>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295"/>
      <c r="W4" s="297"/>
    </row>
    <row r="5" spans="1:23" ht="22.5" x14ac:dyDescent="0.2">
      <c r="A5" s="298">
        <v>1</v>
      </c>
      <c r="B5" s="299"/>
      <c r="C5" s="299"/>
      <c r="D5" s="299"/>
      <c r="E5" s="299"/>
      <c r="F5" s="299"/>
      <c r="G5" s="6">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x14ac:dyDescent="0.2">
      <c r="A6" s="300" t="s">
        <v>328</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378</v>
      </c>
      <c r="B7" s="303"/>
      <c r="C7" s="303"/>
      <c r="D7" s="303"/>
      <c r="E7" s="303"/>
      <c r="F7" s="303"/>
      <c r="G7" s="7">
        <v>1</v>
      </c>
      <c r="H7" s="60">
        <v>3833236200</v>
      </c>
      <c r="I7" s="60">
        <v>0</v>
      </c>
      <c r="J7" s="60">
        <v>0</v>
      </c>
      <c r="K7" s="60">
        <v>0</v>
      </c>
      <c r="L7" s="60">
        <v>0</v>
      </c>
      <c r="M7" s="60">
        <v>0</v>
      </c>
      <c r="N7" s="60">
        <v>322617489</v>
      </c>
      <c r="O7" s="60">
        <f>2884931147-14780000</f>
        <v>2870151147</v>
      </c>
      <c r="P7" s="60">
        <v>14780000</v>
      </c>
      <c r="Q7" s="60">
        <v>0</v>
      </c>
      <c r="R7" s="60">
        <v>0</v>
      </c>
      <c r="S7" s="120">
        <f>695267353-334388</f>
        <v>694932965</v>
      </c>
      <c r="T7" s="60">
        <v>0</v>
      </c>
      <c r="U7" s="61">
        <f>H7+I7+J7+K7-L7+M7+N7+O7+P7+Q7+R7+S7+T7</f>
        <v>7735717801</v>
      </c>
      <c r="V7" s="60">
        <v>10386193</v>
      </c>
      <c r="W7" s="61">
        <f>U7+V7</f>
        <v>7746103994</v>
      </c>
    </row>
    <row r="8" spans="1:23" x14ac:dyDescent="0.2">
      <c r="A8" s="286" t="s">
        <v>329</v>
      </c>
      <c r="B8" s="286"/>
      <c r="C8" s="286"/>
      <c r="D8" s="286"/>
      <c r="E8" s="286"/>
      <c r="F8" s="286"/>
      <c r="G8" s="7">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86" t="s">
        <v>330</v>
      </c>
      <c r="B9" s="286"/>
      <c r="C9" s="286"/>
      <c r="D9" s="286"/>
      <c r="E9" s="286"/>
      <c r="F9" s="286"/>
      <c r="G9" s="7">
        <v>3</v>
      </c>
      <c r="H9" s="60">
        <v>-656192600</v>
      </c>
      <c r="I9" s="60">
        <v>0</v>
      </c>
      <c r="J9" s="60">
        <v>0</v>
      </c>
      <c r="K9" s="60">
        <v>0</v>
      </c>
      <c r="L9" s="60">
        <v>0</v>
      </c>
      <c r="M9" s="60">
        <v>0</v>
      </c>
      <c r="N9" s="60">
        <v>0</v>
      </c>
      <c r="O9" s="60">
        <v>-1032671587</v>
      </c>
      <c r="P9" s="60">
        <v>0</v>
      </c>
      <c r="Q9" s="60">
        <v>0</v>
      </c>
      <c r="R9" s="60">
        <v>0</v>
      </c>
      <c r="S9" s="60">
        <f>31871664-84224528</f>
        <v>-52352864</v>
      </c>
      <c r="T9" s="60">
        <v>0</v>
      </c>
      <c r="U9" s="61">
        <f t="shared" si="0"/>
        <v>-1741217051</v>
      </c>
      <c r="V9" s="60">
        <v>-2502767</v>
      </c>
      <c r="W9" s="61">
        <f t="shared" si="1"/>
        <v>-1743719818</v>
      </c>
    </row>
    <row r="10" spans="1:23" ht="22.5" customHeight="1" x14ac:dyDescent="0.2">
      <c r="A10" s="287" t="s">
        <v>379</v>
      </c>
      <c r="B10" s="287"/>
      <c r="C10" s="287"/>
      <c r="D10" s="287"/>
      <c r="E10" s="287"/>
      <c r="F10" s="287"/>
      <c r="G10" s="8">
        <v>4</v>
      </c>
      <c r="H10" s="62">
        <f>H7+H8+H9</f>
        <v>3177043600</v>
      </c>
      <c r="I10" s="62">
        <f t="shared" ref="I10:W10" si="2">I7+I8+I9</f>
        <v>0</v>
      </c>
      <c r="J10" s="62">
        <f t="shared" si="2"/>
        <v>0</v>
      </c>
      <c r="K10" s="62">
        <f t="shared" si="2"/>
        <v>0</v>
      </c>
      <c r="L10" s="62">
        <f t="shared" si="2"/>
        <v>0</v>
      </c>
      <c r="M10" s="62">
        <f t="shared" si="2"/>
        <v>0</v>
      </c>
      <c r="N10" s="62">
        <f t="shared" si="2"/>
        <v>322617489</v>
      </c>
      <c r="O10" s="62">
        <f t="shared" si="2"/>
        <v>1837479560</v>
      </c>
      <c r="P10" s="62">
        <f t="shared" si="2"/>
        <v>14780000</v>
      </c>
      <c r="Q10" s="62">
        <f t="shared" si="2"/>
        <v>0</v>
      </c>
      <c r="R10" s="62">
        <f t="shared" si="2"/>
        <v>0</v>
      </c>
      <c r="S10" s="62">
        <f t="shared" si="2"/>
        <v>642580101</v>
      </c>
      <c r="T10" s="62">
        <f t="shared" si="2"/>
        <v>0</v>
      </c>
      <c r="U10" s="62">
        <f t="shared" si="2"/>
        <v>5994500750</v>
      </c>
      <c r="V10" s="62">
        <f t="shared" si="2"/>
        <v>7883426</v>
      </c>
      <c r="W10" s="62">
        <f t="shared" si="2"/>
        <v>6002384176</v>
      </c>
    </row>
    <row r="11" spans="1:23" x14ac:dyDescent="0.2">
      <c r="A11" s="286" t="s">
        <v>331</v>
      </c>
      <c r="B11" s="286"/>
      <c r="C11" s="286"/>
      <c r="D11" s="286"/>
      <c r="E11" s="286"/>
      <c r="F11" s="286"/>
      <c r="G11" s="7">
        <v>5</v>
      </c>
      <c r="H11" s="64">
        <v>0</v>
      </c>
      <c r="I11" s="64">
        <v>0</v>
      </c>
      <c r="J11" s="64">
        <v>0</v>
      </c>
      <c r="K11" s="64">
        <v>0</v>
      </c>
      <c r="L11" s="64">
        <v>0</v>
      </c>
      <c r="M11" s="64">
        <v>0</v>
      </c>
      <c r="N11" s="64">
        <v>0</v>
      </c>
      <c r="O11" s="64">
        <v>0</v>
      </c>
      <c r="P11" s="64">
        <v>0</v>
      </c>
      <c r="Q11" s="64">
        <v>0</v>
      </c>
      <c r="R11" s="64">
        <v>0</v>
      </c>
      <c r="S11" s="64">
        <v>0</v>
      </c>
      <c r="T11" s="60">
        <v>68909278</v>
      </c>
      <c r="U11" s="61">
        <f>H11+I11+J11+K11-L11+M11+N11+O11+P11+Q11+R11+S11+T11</f>
        <v>68909278</v>
      </c>
      <c r="V11" s="60">
        <v>3600310</v>
      </c>
      <c r="W11" s="61">
        <f t="shared" ref="W11:W28" si="3">U11+V11</f>
        <v>72509588</v>
      </c>
    </row>
    <row r="12" spans="1:23" x14ac:dyDescent="0.2">
      <c r="A12" s="286" t="s">
        <v>332</v>
      </c>
      <c r="B12" s="286"/>
      <c r="C12" s="286"/>
      <c r="D12" s="286"/>
      <c r="E12" s="286"/>
      <c r="F12" s="286"/>
      <c r="G12" s="7">
        <v>6</v>
      </c>
      <c r="H12" s="64">
        <v>0</v>
      </c>
      <c r="I12" s="64">
        <v>0</v>
      </c>
      <c r="J12" s="64">
        <v>0</v>
      </c>
      <c r="K12" s="64">
        <v>0</v>
      </c>
      <c r="L12" s="64">
        <v>0</v>
      </c>
      <c r="M12" s="64">
        <v>0</v>
      </c>
      <c r="N12" s="60">
        <v>0</v>
      </c>
      <c r="O12" s="64">
        <v>0</v>
      </c>
      <c r="P12" s="64">
        <v>0</v>
      </c>
      <c r="Q12" s="64">
        <v>0</v>
      </c>
      <c r="R12" s="64">
        <v>0</v>
      </c>
      <c r="S12" s="64">
        <v>0</v>
      </c>
      <c r="T12" s="64">
        <v>0</v>
      </c>
      <c r="U12" s="61">
        <f t="shared" ref="U12:U28" si="4">H12+I12+J12+K12-L12+M12+N12+O12+P12+Q12+R12+S12+T12</f>
        <v>0</v>
      </c>
      <c r="V12" s="60">
        <v>0</v>
      </c>
      <c r="W12" s="61">
        <f t="shared" si="3"/>
        <v>0</v>
      </c>
    </row>
    <row r="13" spans="1:23" ht="26.25" customHeight="1" x14ac:dyDescent="0.2">
      <c r="A13" s="286" t="s">
        <v>333</v>
      </c>
      <c r="B13" s="286"/>
      <c r="C13" s="286"/>
      <c r="D13" s="286"/>
      <c r="E13" s="286"/>
      <c r="F13" s="286"/>
      <c r="G13" s="7">
        <v>7</v>
      </c>
      <c r="H13" s="64">
        <v>0</v>
      </c>
      <c r="I13" s="64">
        <v>0</v>
      </c>
      <c r="J13" s="64">
        <v>0</v>
      </c>
      <c r="K13" s="64">
        <v>0</v>
      </c>
      <c r="L13" s="64">
        <v>0</v>
      </c>
      <c r="M13" s="64">
        <v>0</v>
      </c>
      <c r="N13" s="64">
        <v>0</v>
      </c>
      <c r="O13" s="60">
        <v>4944614</v>
      </c>
      <c r="P13" s="64">
        <v>0</v>
      </c>
      <c r="Q13" s="64">
        <v>0</v>
      </c>
      <c r="R13" s="64">
        <v>0</v>
      </c>
      <c r="S13" s="60">
        <v>0</v>
      </c>
      <c r="T13" s="60">
        <v>0</v>
      </c>
      <c r="U13" s="61">
        <f t="shared" si="4"/>
        <v>4944614</v>
      </c>
      <c r="V13" s="60">
        <v>0</v>
      </c>
      <c r="W13" s="61">
        <f t="shared" si="3"/>
        <v>4944614</v>
      </c>
    </row>
    <row r="14" spans="1:23" ht="29.25" customHeight="1" x14ac:dyDescent="0.2">
      <c r="A14" s="286" t="s">
        <v>334</v>
      </c>
      <c r="B14" s="286"/>
      <c r="C14" s="286"/>
      <c r="D14" s="286"/>
      <c r="E14" s="286"/>
      <c r="F14" s="286"/>
      <c r="G14" s="7">
        <v>8</v>
      </c>
      <c r="H14" s="64">
        <v>0</v>
      </c>
      <c r="I14" s="64">
        <v>0</v>
      </c>
      <c r="J14" s="64">
        <v>0</v>
      </c>
      <c r="K14" s="64">
        <v>0</v>
      </c>
      <c r="L14" s="64">
        <v>0</v>
      </c>
      <c r="M14" s="64">
        <v>0</v>
      </c>
      <c r="N14" s="64">
        <v>0</v>
      </c>
      <c r="O14" s="64">
        <v>0</v>
      </c>
      <c r="P14" s="60">
        <v>1008600</v>
      </c>
      <c r="Q14" s="64">
        <v>0</v>
      </c>
      <c r="R14" s="64">
        <v>0</v>
      </c>
      <c r="S14" s="60">
        <v>0</v>
      </c>
      <c r="T14" s="60">
        <v>0</v>
      </c>
      <c r="U14" s="61">
        <f t="shared" si="4"/>
        <v>1008600</v>
      </c>
      <c r="V14" s="60">
        <v>0</v>
      </c>
      <c r="W14" s="61">
        <f t="shared" si="3"/>
        <v>1008600</v>
      </c>
    </row>
    <row r="15" spans="1:23" x14ac:dyDescent="0.2">
      <c r="A15" s="286" t="s">
        <v>335</v>
      </c>
      <c r="B15" s="286"/>
      <c r="C15" s="286"/>
      <c r="D15" s="286"/>
      <c r="E15" s="286"/>
      <c r="F15" s="286"/>
      <c r="G15" s="7">
        <v>9</v>
      </c>
      <c r="H15" s="64">
        <v>0</v>
      </c>
      <c r="I15" s="64">
        <v>0</v>
      </c>
      <c r="J15" s="64">
        <v>0</v>
      </c>
      <c r="K15" s="64">
        <v>0</v>
      </c>
      <c r="L15" s="64">
        <v>0</v>
      </c>
      <c r="M15" s="64">
        <v>0</v>
      </c>
      <c r="N15" s="64">
        <v>0</v>
      </c>
      <c r="O15" s="64">
        <v>0</v>
      </c>
      <c r="P15" s="64">
        <v>0</v>
      </c>
      <c r="Q15" s="60">
        <v>0</v>
      </c>
      <c r="R15" s="64">
        <v>0</v>
      </c>
      <c r="S15" s="60">
        <v>0</v>
      </c>
      <c r="T15" s="60">
        <v>0</v>
      </c>
      <c r="U15" s="61">
        <f t="shared" si="4"/>
        <v>0</v>
      </c>
      <c r="V15" s="60">
        <v>0</v>
      </c>
      <c r="W15" s="61">
        <f t="shared" si="3"/>
        <v>0</v>
      </c>
    </row>
    <row r="16" spans="1:23" ht="28.5" customHeight="1" x14ac:dyDescent="0.2">
      <c r="A16" s="286" t="s">
        <v>336</v>
      </c>
      <c r="B16" s="286"/>
      <c r="C16" s="286"/>
      <c r="D16" s="286"/>
      <c r="E16" s="286"/>
      <c r="F16" s="286"/>
      <c r="G16" s="7">
        <v>10</v>
      </c>
      <c r="H16" s="64">
        <v>0</v>
      </c>
      <c r="I16" s="64">
        <v>0</v>
      </c>
      <c r="J16" s="64">
        <v>0</v>
      </c>
      <c r="K16" s="64">
        <v>0</v>
      </c>
      <c r="L16" s="64">
        <v>0</v>
      </c>
      <c r="M16" s="64">
        <v>0</v>
      </c>
      <c r="N16" s="64">
        <v>0</v>
      </c>
      <c r="O16" s="64">
        <v>0</v>
      </c>
      <c r="P16" s="64">
        <v>0</v>
      </c>
      <c r="Q16" s="64">
        <v>0</v>
      </c>
      <c r="R16" s="60">
        <v>0</v>
      </c>
      <c r="S16" s="60">
        <v>0</v>
      </c>
      <c r="T16" s="60">
        <v>0</v>
      </c>
      <c r="U16" s="61">
        <f t="shared" si="4"/>
        <v>0</v>
      </c>
      <c r="V16" s="60">
        <v>0</v>
      </c>
      <c r="W16" s="61">
        <f t="shared" si="3"/>
        <v>0</v>
      </c>
    </row>
    <row r="17" spans="1:23" ht="23.25" customHeight="1" x14ac:dyDescent="0.2">
      <c r="A17" s="286" t="s">
        <v>337</v>
      </c>
      <c r="B17" s="286"/>
      <c r="C17" s="286"/>
      <c r="D17" s="286"/>
      <c r="E17" s="286"/>
      <c r="F17" s="286"/>
      <c r="G17" s="7">
        <v>11</v>
      </c>
      <c r="H17" s="64">
        <v>0</v>
      </c>
      <c r="I17" s="64">
        <v>0</v>
      </c>
      <c r="J17" s="64">
        <v>0</v>
      </c>
      <c r="K17" s="64">
        <v>0</v>
      </c>
      <c r="L17" s="64">
        <v>0</v>
      </c>
      <c r="M17" s="64">
        <v>0</v>
      </c>
      <c r="N17" s="60">
        <v>0</v>
      </c>
      <c r="O17" s="60">
        <v>0</v>
      </c>
      <c r="P17" s="60">
        <v>0</v>
      </c>
      <c r="Q17" s="60">
        <v>0</v>
      </c>
      <c r="R17" s="60">
        <v>0</v>
      </c>
      <c r="S17" s="60">
        <v>0</v>
      </c>
      <c r="T17" s="60">
        <v>0</v>
      </c>
      <c r="U17" s="61">
        <f t="shared" si="4"/>
        <v>0</v>
      </c>
      <c r="V17" s="60">
        <v>0</v>
      </c>
      <c r="W17" s="61">
        <f t="shared" si="3"/>
        <v>0</v>
      </c>
    </row>
    <row r="18" spans="1:23" x14ac:dyDescent="0.2">
      <c r="A18" s="286" t="s">
        <v>338</v>
      </c>
      <c r="B18" s="286"/>
      <c r="C18" s="286"/>
      <c r="D18" s="286"/>
      <c r="E18" s="286"/>
      <c r="F18" s="286"/>
      <c r="G18" s="7">
        <v>12</v>
      </c>
      <c r="H18" s="64">
        <v>0</v>
      </c>
      <c r="I18" s="64">
        <v>0</v>
      </c>
      <c r="J18" s="64">
        <v>0</v>
      </c>
      <c r="K18" s="64">
        <v>0</v>
      </c>
      <c r="L18" s="64">
        <v>0</v>
      </c>
      <c r="M18" s="64">
        <v>0</v>
      </c>
      <c r="N18" s="60">
        <v>0</v>
      </c>
      <c r="O18" s="60">
        <v>0</v>
      </c>
      <c r="P18" s="60">
        <v>0</v>
      </c>
      <c r="Q18" s="60">
        <v>0</v>
      </c>
      <c r="R18" s="60">
        <v>0</v>
      </c>
      <c r="S18" s="60">
        <v>0</v>
      </c>
      <c r="T18" s="60">
        <v>0</v>
      </c>
      <c r="U18" s="61">
        <f t="shared" si="4"/>
        <v>0</v>
      </c>
      <c r="V18" s="60">
        <v>0</v>
      </c>
      <c r="W18" s="61">
        <f t="shared" si="3"/>
        <v>0</v>
      </c>
    </row>
    <row r="19" spans="1:23" x14ac:dyDescent="0.2">
      <c r="A19" s="286" t="s">
        <v>339</v>
      </c>
      <c r="B19" s="286"/>
      <c r="C19" s="286"/>
      <c r="D19" s="286"/>
      <c r="E19" s="286"/>
      <c r="F19" s="286"/>
      <c r="G19" s="7">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86" t="s">
        <v>340</v>
      </c>
      <c r="B20" s="286"/>
      <c r="C20" s="286"/>
      <c r="D20" s="286"/>
      <c r="E20" s="286"/>
      <c r="F20" s="286"/>
      <c r="G20" s="7">
        <v>14</v>
      </c>
      <c r="H20" s="64">
        <v>0</v>
      </c>
      <c r="I20" s="64">
        <v>0</v>
      </c>
      <c r="J20" s="64">
        <v>0</v>
      </c>
      <c r="K20" s="64">
        <v>0</v>
      </c>
      <c r="L20" s="64">
        <v>0</v>
      </c>
      <c r="M20" s="64">
        <v>0</v>
      </c>
      <c r="N20" s="60">
        <v>0</v>
      </c>
      <c r="O20" s="60">
        <v>0</v>
      </c>
      <c r="P20" s="60">
        <v>0</v>
      </c>
      <c r="Q20" s="60">
        <v>0</v>
      </c>
      <c r="R20" s="60">
        <v>0</v>
      </c>
      <c r="S20" s="60">
        <v>0</v>
      </c>
      <c r="T20" s="60">
        <v>0</v>
      </c>
      <c r="U20" s="61">
        <f t="shared" si="4"/>
        <v>0</v>
      </c>
      <c r="V20" s="60">
        <v>0</v>
      </c>
      <c r="W20" s="61">
        <f t="shared" si="3"/>
        <v>0</v>
      </c>
    </row>
    <row r="21" spans="1:23" ht="30.75" customHeight="1" x14ac:dyDescent="0.2">
      <c r="A21" s="286" t="s">
        <v>341</v>
      </c>
      <c r="B21" s="286"/>
      <c r="C21" s="286"/>
      <c r="D21" s="286"/>
      <c r="E21" s="286"/>
      <c r="F21" s="286"/>
      <c r="G21" s="7">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86" t="s">
        <v>342</v>
      </c>
      <c r="B22" s="286"/>
      <c r="C22" s="286"/>
      <c r="D22" s="286"/>
      <c r="E22" s="286"/>
      <c r="F22" s="286"/>
      <c r="G22" s="7">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86" t="s">
        <v>343</v>
      </c>
      <c r="B23" s="286"/>
      <c r="C23" s="286"/>
      <c r="D23" s="286"/>
      <c r="E23" s="286"/>
      <c r="F23" s="286"/>
      <c r="G23" s="7">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86" t="s">
        <v>344</v>
      </c>
      <c r="B24" s="286"/>
      <c r="C24" s="286"/>
      <c r="D24" s="286"/>
      <c r="E24" s="286"/>
      <c r="F24" s="286"/>
      <c r="G24" s="7">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86" t="s">
        <v>345</v>
      </c>
      <c r="B25" s="286"/>
      <c r="C25" s="286"/>
      <c r="D25" s="286"/>
      <c r="E25" s="286"/>
      <c r="F25" s="286"/>
      <c r="G25" s="7">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86" t="s">
        <v>346</v>
      </c>
      <c r="B26" s="286"/>
      <c r="C26" s="286"/>
      <c r="D26" s="286"/>
      <c r="E26" s="286"/>
      <c r="F26" s="286"/>
      <c r="G26" s="7">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86" t="s">
        <v>347</v>
      </c>
      <c r="B27" s="286"/>
      <c r="C27" s="286"/>
      <c r="D27" s="286"/>
      <c r="E27" s="286"/>
      <c r="F27" s="286"/>
      <c r="G27" s="7">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
      <c r="A28" s="286" t="s">
        <v>348</v>
      </c>
      <c r="B28" s="286"/>
      <c r="C28" s="286"/>
      <c r="D28" s="286"/>
      <c r="E28" s="286"/>
      <c r="F28" s="286"/>
      <c r="G28" s="7">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7.75" customHeight="1" x14ac:dyDescent="0.2">
      <c r="A29" s="304" t="s">
        <v>380</v>
      </c>
      <c r="B29" s="304"/>
      <c r="C29" s="304"/>
      <c r="D29" s="304"/>
      <c r="E29" s="304"/>
      <c r="F29" s="304"/>
      <c r="G29" s="9">
        <v>23</v>
      </c>
      <c r="H29" s="63">
        <f>SUM(H10:H28)</f>
        <v>3177043600</v>
      </c>
      <c r="I29" s="63">
        <f t="shared" ref="I29:W29" si="5">SUM(I10:I28)</f>
        <v>0</v>
      </c>
      <c r="J29" s="63">
        <f t="shared" si="5"/>
        <v>0</v>
      </c>
      <c r="K29" s="63">
        <f t="shared" si="5"/>
        <v>0</v>
      </c>
      <c r="L29" s="63">
        <f t="shared" si="5"/>
        <v>0</v>
      </c>
      <c r="M29" s="63">
        <f t="shared" si="5"/>
        <v>0</v>
      </c>
      <c r="N29" s="63">
        <f t="shared" si="5"/>
        <v>322617489</v>
      </c>
      <c r="O29" s="63">
        <f t="shared" si="5"/>
        <v>1842424174</v>
      </c>
      <c r="P29" s="63">
        <f t="shared" si="5"/>
        <v>15788600</v>
      </c>
      <c r="Q29" s="63">
        <f t="shared" si="5"/>
        <v>0</v>
      </c>
      <c r="R29" s="63">
        <f t="shared" si="5"/>
        <v>0</v>
      </c>
      <c r="S29" s="63">
        <f t="shared" si="5"/>
        <v>642580101</v>
      </c>
      <c r="T29" s="63">
        <f t="shared" si="5"/>
        <v>68909278</v>
      </c>
      <c r="U29" s="63">
        <f t="shared" si="5"/>
        <v>6069363242</v>
      </c>
      <c r="V29" s="63">
        <f t="shared" si="5"/>
        <v>11483736</v>
      </c>
      <c r="W29" s="63">
        <f t="shared" si="5"/>
        <v>6080846978</v>
      </c>
    </row>
    <row r="30" spans="1:23" x14ac:dyDescent="0.2">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350</v>
      </c>
      <c r="B31" s="307"/>
      <c r="C31" s="307"/>
      <c r="D31" s="307"/>
      <c r="E31" s="307"/>
      <c r="F31" s="307"/>
      <c r="G31" s="8">
        <v>24</v>
      </c>
      <c r="H31" s="62">
        <f>SUM(H12:H20)</f>
        <v>0</v>
      </c>
      <c r="I31" s="62">
        <f t="shared" ref="I31:W31" si="6">SUM(I12:I20)</f>
        <v>0</v>
      </c>
      <c r="J31" s="62">
        <f t="shared" si="6"/>
        <v>0</v>
      </c>
      <c r="K31" s="62">
        <f t="shared" si="6"/>
        <v>0</v>
      </c>
      <c r="L31" s="62">
        <f t="shared" si="6"/>
        <v>0</v>
      </c>
      <c r="M31" s="62">
        <f t="shared" si="6"/>
        <v>0</v>
      </c>
      <c r="N31" s="62">
        <f t="shared" si="6"/>
        <v>0</v>
      </c>
      <c r="O31" s="62">
        <f t="shared" si="6"/>
        <v>4944614</v>
      </c>
      <c r="P31" s="62">
        <f t="shared" si="6"/>
        <v>1008600</v>
      </c>
      <c r="Q31" s="62">
        <f t="shared" si="6"/>
        <v>0</v>
      </c>
      <c r="R31" s="62">
        <f t="shared" si="6"/>
        <v>0</v>
      </c>
      <c r="S31" s="62">
        <f t="shared" si="6"/>
        <v>0</v>
      </c>
      <c r="T31" s="62">
        <f t="shared" si="6"/>
        <v>0</v>
      </c>
      <c r="U31" s="62">
        <f t="shared" si="6"/>
        <v>5953214</v>
      </c>
      <c r="V31" s="62">
        <f t="shared" si="6"/>
        <v>0</v>
      </c>
      <c r="W31" s="62">
        <f t="shared" si="6"/>
        <v>5953214</v>
      </c>
    </row>
    <row r="32" spans="1:23" ht="31.5" customHeight="1" x14ac:dyDescent="0.2">
      <c r="A32" s="307" t="s">
        <v>351</v>
      </c>
      <c r="B32" s="307"/>
      <c r="C32" s="307"/>
      <c r="D32" s="307"/>
      <c r="E32" s="307"/>
      <c r="F32" s="307"/>
      <c r="G32" s="8">
        <v>25</v>
      </c>
      <c r="H32" s="62">
        <f>H11+H31</f>
        <v>0</v>
      </c>
      <c r="I32" s="62">
        <f t="shared" ref="I32:W32" si="7">I11+I31</f>
        <v>0</v>
      </c>
      <c r="J32" s="62">
        <f t="shared" si="7"/>
        <v>0</v>
      </c>
      <c r="K32" s="62">
        <f t="shared" si="7"/>
        <v>0</v>
      </c>
      <c r="L32" s="62">
        <f t="shared" si="7"/>
        <v>0</v>
      </c>
      <c r="M32" s="62">
        <f t="shared" si="7"/>
        <v>0</v>
      </c>
      <c r="N32" s="62">
        <f t="shared" si="7"/>
        <v>0</v>
      </c>
      <c r="O32" s="62">
        <f t="shared" si="7"/>
        <v>4944614</v>
      </c>
      <c r="P32" s="62">
        <f t="shared" si="7"/>
        <v>1008600</v>
      </c>
      <c r="Q32" s="62">
        <f t="shared" si="7"/>
        <v>0</v>
      </c>
      <c r="R32" s="62">
        <f t="shared" si="7"/>
        <v>0</v>
      </c>
      <c r="S32" s="62">
        <f t="shared" si="7"/>
        <v>0</v>
      </c>
      <c r="T32" s="62">
        <f t="shared" si="7"/>
        <v>68909278</v>
      </c>
      <c r="U32" s="62">
        <f t="shared" si="7"/>
        <v>74862492</v>
      </c>
      <c r="V32" s="62">
        <f t="shared" si="7"/>
        <v>3600310</v>
      </c>
      <c r="W32" s="62">
        <f t="shared" si="7"/>
        <v>78462802</v>
      </c>
    </row>
    <row r="33" spans="1:23" ht="30.75" customHeight="1" x14ac:dyDescent="0.2">
      <c r="A33" s="308" t="s">
        <v>352</v>
      </c>
      <c r="B33" s="308"/>
      <c r="C33" s="308"/>
      <c r="D33" s="308"/>
      <c r="E33" s="308"/>
      <c r="F33" s="308"/>
      <c r="G33" s="9">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0</v>
      </c>
      <c r="U33" s="63">
        <f t="shared" si="8"/>
        <v>0</v>
      </c>
      <c r="V33" s="63">
        <f t="shared" si="8"/>
        <v>0</v>
      </c>
      <c r="W33" s="63">
        <f t="shared" si="8"/>
        <v>0</v>
      </c>
    </row>
    <row r="34" spans="1:23" x14ac:dyDescent="0.2">
      <c r="A34" s="305" t="s">
        <v>353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381</v>
      </c>
      <c r="B35" s="303"/>
      <c r="C35" s="303"/>
      <c r="D35" s="303"/>
      <c r="E35" s="303"/>
      <c r="F35" s="303"/>
      <c r="G35" s="7">
        <v>27</v>
      </c>
      <c r="H35" s="60">
        <v>3177043600</v>
      </c>
      <c r="I35" s="60">
        <v>0</v>
      </c>
      <c r="J35" s="60">
        <v>0</v>
      </c>
      <c r="K35" s="60">
        <v>0</v>
      </c>
      <c r="L35" s="60">
        <v>0</v>
      </c>
      <c r="M35" s="60">
        <v>0</v>
      </c>
      <c r="N35" s="60">
        <v>322617489</v>
      </c>
      <c r="O35" s="60">
        <v>1842424174</v>
      </c>
      <c r="P35" s="60">
        <v>15788600</v>
      </c>
      <c r="Q35" s="60">
        <v>0</v>
      </c>
      <c r="R35" s="60">
        <v>0</v>
      </c>
      <c r="S35" s="60">
        <v>642580101</v>
      </c>
      <c r="T35" s="60">
        <v>68909278</v>
      </c>
      <c r="U35" s="61">
        <f t="shared" ref="U35:U37" si="9">H35+I35+J35+K35-L35+M35+N35+O35+P35+Q35+R35+S35+T35</f>
        <v>6069363242</v>
      </c>
      <c r="V35" s="60">
        <v>11483736</v>
      </c>
      <c r="W35" s="61">
        <f t="shared" ref="W35:W37" si="10">U35+V35</f>
        <v>6080846978</v>
      </c>
    </row>
    <row r="36" spans="1:23" x14ac:dyDescent="0.2">
      <c r="A36" s="286" t="s">
        <v>329</v>
      </c>
      <c r="B36" s="286"/>
      <c r="C36" s="286"/>
      <c r="D36" s="286"/>
      <c r="E36" s="286"/>
      <c r="F36" s="286"/>
      <c r="G36" s="7">
        <v>28</v>
      </c>
      <c r="H36" s="60">
        <v>0</v>
      </c>
      <c r="I36" s="60">
        <v>0</v>
      </c>
      <c r="J36" s="60">
        <v>0</v>
      </c>
      <c r="K36" s="60">
        <v>0</v>
      </c>
      <c r="L36" s="60">
        <v>0</v>
      </c>
      <c r="M36" s="60">
        <v>0</v>
      </c>
      <c r="N36" s="60">
        <v>0</v>
      </c>
      <c r="O36" s="60">
        <v>0</v>
      </c>
      <c r="P36" s="60">
        <v>0</v>
      </c>
      <c r="Q36" s="60">
        <v>0</v>
      </c>
      <c r="R36" s="60">
        <v>0</v>
      </c>
      <c r="S36" s="60">
        <v>0</v>
      </c>
      <c r="T36" s="60">
        <v>0</v>
      </c>
      <c r="U36" s="61">
        <f t="shared" si="9"/>
        <v>0</v>
      </c>
      <c r="V36" s="60">
        <v>0</v>
      </c>
      <c r="W36" s="61">
        <f t="shared" si="10"/>
        <v>0</v>
      </c>
    </row>
    <row r="37" spans="1:23" x14ac:dyDescent="0.2">
      <c r="A37" s="286" t="s">
        <v>330</v>
      </c>
      <c r="B37" s="286"/>
      <c r="C37" s="286"/>
      <c r="D37" s="286"/>
      <c r="E37" s="286"/>
      <c r="F37" s="286"/>
      <c r="G37" s="7">
        <v>29</v>
      </c>
      <c r="H37" s="60">
        <v>0</v>
      </c>
      <c r="I37" s="60">
        <v>0</v>
      </c>
      <c r="J37" s="60">
        <v>0</v>
      </c>
      <c r="K37" s="60">
        <v>0</v>
      </c>
      <c r="L37" s="60">
        <v>0</v>
      </c>
      <c r="M37" s="60">
        <v>0</v>
      </c>
      <c r="N37" s="60">
        <v>0</v>
      </c>
      <c r="O37" s="60">
        <v>0</v>
      </c>
      <c r="P37" s="60">
        <v>0</v>
      </c>
      <c r="Q37" s="60">
        <v>0</v>
      </c>
      <c r="R37" s="60">
        <v>0</v>
      </c>
      <c r="S37" s="60">
        <v>0</v>
      </c>
      <c r="T37" s="60">
        <v>0</v>
      </c>
      <c r="U37" s="61">
        <f t="shared" si="9"/>
        <v>0</v>
      </c>
      <c r="V37" s="60">
        <v>0</v>
      </c>
      <c r="W37" s="61">
        <f t="shared" si="10"/>
        <v>0</v>
      </c>
    </row>
    <row r="38" spans="1:23" ht="25.5" customHeight="1" x14ac:dyDescent="0.2">
      <c r="A38" s="287" t="s">
        <v>382</v>
      </c>
      <c r="B38" s="287"/>
      <c r="C38" s="287"/>
      <c r="D38" s="287"/>
      <c r="E38" s="287"/>
      <c r="F38" s="287"/>
      <c r="G38" s="8">
        <v>30</v>
      </c>
      <c r="H38" s="62">
        <f>H35+H36+H37</f>
        <v>3177043600</v>
      </c>
      <c r="I38" s="62">
        <f t="shared" ref="I38:W38" si="11">I35+I36+I37</f>
        <v>0</v>
      </c>
      <c r="J38" s="62">
        <f t="shared" si="11"/>
        <v>0</v>
      </c>
      <c r="K38" s="62">
        <f t="shared" si="11"/>
        <v>0</v>
      </c>
      <c r="L38" s="62">
        <f t="shared" si="11"/>
        <v>0</v>
      </c>
      <c r="M38" s="62">
        <f t="shared" si="11"/>
        <v>0</v>
      </c>
      <c r="N38" s="62">
        <f t="shared" si="11"/>
        <v>322617489</v>
      </c>
      <c r="O38" s="62">
        <f t="shared" si="11"/>
        <v>1842424174</v>
      </c>
      <c r="P38" s="62">
        <f t="shared" si="11"/>
        <v>15788600</v>
      </c>
      <c r="Q38" s="62">
        <f t="shared" si="11"/>
        <v>0</v>
      </c>
      <c r="R38" s="62">
        <f t="shared" si="11"/>
        <v>0</v>
      </c>
      <c r="S38" s="62">
        <f t="shared" si="11"/>
        <v>642580101</v>
      </c>
      <c r="T38" s="62">
        <f t="shared" si="11"/>
        <v>68909278</v>
      </c>
      <c r="U38" s="62">
        <f t="shared" si="11"/>
        <v>6069363242</v>
      </c>
      <c r="V38" s="62">
        <f t="shared" si="11"/>
        <v>11483736</v>
      </c>
      <c r="W38" s="62">
        <f t="shared" si="11"/>
        <v>6080846978</v>
      </c>
    </row>
    <row r="39" spans="1:23" x14ac:dyDescent="0.2">
      <c r="A39" s="286" t="s">
        <v>331</v>
      </c>
      <c r="B39" s="286"/>
      <c r="C39" s="286"/>
      <c r="D39" s="286"/>
      <c r="E39" s="286"/>
      <c r="F39" s="286"/>
      <c r="G39" s="7">
        <v>31</v>
      </c>
      <c r="H39" s="64">
        <v>0</v>
      </c>
      <c r="I39" s="64">
        <v>0</v>
      </c>
      <c r="J39" s="64">
        <v>0</v>
      </c>
      <c r="K39" s="64">
        <v>0</v>
      </c>
      <c r="L39" s="64">
        <v>0</v>
      </c>
      <c r="M39" s="64">
        <v>0</v>
      </c>
      <c r="N39" s="64">
        <v>0</v>
      </c>
      <c r="O39" s="64">
        <v>0</v>
      </c>
      <c r="P39" s="64">
        <v>0</v>
      </c>
      <c r="Q39" s="64">
        <v>0</v>
      </c>
      <c r="R39" s="64">
        <v>0</v>
      </c>
      <c r="S39" s="64">
        <v>0</v>
      </c>
      <c r="T39" s="60">
        <v>61890916</v>
      </c>
      <c r="U39" s="61">
        <f t="shared" ref="U39:U56" si="12">H39+I39+J39+K39-L39+M39+N39+O39+P39+Q39+R39+S39+T39</f>
        <v>61890916</v>
      </c>
      <c r="V39" s="60">
        <v>3625291</v>
      </c>
      <c r="W39" s="61">
        <f t="shared" ref="W39:W56" si="13">U39+V39</f>
        <v>65516207</v>
      </c>
    </row>
    <row r="40" spans="1:23" x14ac:dyDescent="0.2">
      <c r="A40" s="286" t="s">
        <v>332</v>
      </c>
      <c r="B40" s="286"/>
      <c r="C40" s="286"/>
      <c r="D40" s="286"/>
      <c r="E40" s="286"/>
      <c r="F40" s="286"/>
      <c r="G40" s="7">
        <v>32</v>
      </c>
      <c r="H40" s="64">
        <v>0</v>
      </c>
      <c r="I40" s="64">
        <v>0</v>
      </c>
      <c r="J40" s="64">
        <v>0</v>
      </c>
      <c r="K40" s="64">
        <v>0</v>
      </c>
      <c r="L40" s="64">
        <v>0</v>
      </c>
      <c r="M40" s="64">
        <v>0</v>
      </c>
      <c r="N40" s="60">
        <v>0</v>
      </c>
      <c r="O40" s="64">
        <v>0</v>
      </c>
      <c r="P40" s="64">
        <v>0</v>
      </c>
      <c r="Q40" s="64">
        <v>0</v>
      </c>
      <c r="R40" s="64">
        <v>0</v>
      </c>
      <c r="S40" s="64">
        <v>0</v>
      </c>
      <c r="T40" s="64">
        <v>0</v>
      </c>
      <c r="U40" s="61">
        <f t="shared" si="12"/>
        <v>0</v>
      </c>
      <c r="V40" s="60">
        <v>0</v>
      </c>
      <c r="W40" s="61">
        <f t="shared" si="13"/>
        <v>0</v>
      </c>
    </row>
    <row r="41" spans="1:23" ht="27" customHeight="1" x14ac:dyDescent="0.2">
      <c r="A41" s="286" t="s">
        <v>354</v>
      </c>
      <c r="B41" s="286"/>
      <c r="C41" s="286"/>
      <c r="D41" s="286"/>
      <c r="E41" s="286"/>
      <c r="F41" s="286"/>
      <c r="G41" s="7">
        <v>33</v>
      </c>
      <c r="H41" s="64">
        <v>0</v>
      </c>
      <c r="I41" s="64">
        <v>0</v>
      </c>
      <c r="J41" s="64">
        <v>0</v>
      </c>
      <c r="K41" s="64">
        <v>0</v>
      </c>
      <c r="L41" s="64">
        <v>0</v>
      </c>
      <c r="M41" s="64">
        <v>0</v>
      </c>
      <c r="N41" s="64">
        <v>0</v>
      </c>
      <c r="O41" s="60">
        <v>0</v>
      </c>
      <c r="P41" s="64">
        <v>0</v>
      </c>
      <c r="Q41" s="64">
        <v>0</v>
      </c>
      <c r="R41" s="64">
        <v>0</v>
      </c>
      <c r="S41" s="60">
        <v>0</v>
      </c>
      <c r="T41" s="60">
        <v>0</v>
      </c>
      <c r="U41" s="61">
        <f t="shared" si="12"/>
        <v>0</v>
      </c>
      <c r="V41" s="60">
        <v>0</v>
      </c>
      <c r="W41" s="61">
        <f t="shared" si="13"/>
        <v>0</v>
      </c>
    </row>
    <row r="42" spans="1:23" ht="20.25" customHeight="1" x14ac:dyDescent="0.2">
      <c r="A42" s="286" t="s">
        <v>334</v>
      </c>
      <c r="B42" s="286"/>
      <c r="C42" s="286"/>
      <c r="D42" s="286"/>
      <c r="E42" s="286"/>
      <c r="F42" s="286"/>
      <c r="G42" s="7">
        <v>34</v>
      </c>
      <c r="H42" s="64">
        <v>0</v>
      </c>
      <c r="I42" s="64">
        <v>0</v>
      </c>
      <c r="J42" s="64">
        <v>0</v>
      </c>
      <c r="K42" s="64">
        <v>0</v>
      </c>
      <c r="L42" s="64">
        <v>0</v>
      </c>
      <c r="M42" s="64">
        <v>0</v>
      </c>
      <c r="N42" s="64">
        <v>0</v>
      </c>
      <c r="O42" s="64">
        <v>0</v>
      </c>
      <c r="P42" s="60">
        <v>0</v>
      </c>
      <c r="Q42" s="64">
        <v>0</v>
      </c>
      <c r="R42" s="64">
        <v>0</v>
      </c>
      <c r="S42" s="60">
        <v>0</v>
      </c>
      <c r="T42" s="60">
        <v>0</v>
      </c>
      <c r="U42" s="61">
        <f t="shared" si="12"/>
        <v>0</v>
      </c>
      <c r="V42" s="60">
        <v>0</v>
      </c>
      <c r="W42" s="61">
        <f t="shared" si="13"/>
        <v>0</v>
      </c>
    </row>
    <row r="43" spans="1:23" ht="21" customHeight="1" x14ac:dyDescent="0.2">
      <c r="A43" s="286" t="s">
        <v>335</v>
      </c>
      <c r="B43" s="286"/>
      <c r="C43" s="286"/>
      <c r="D43" s="286"/>
      <c r="E43" s="286"/>
      <c r="F43" s="286"/>
      <c r="G43" s="7">
        <v>35</v>
      </c>
      <c r="H43" s="64">
        <v>0</v>
      </c>
      <c r="I43" s="64">
        <v>0</v>
      </c>
      <c r="J43" s="64">
        <v>0</v>
      </c>
      <c r="K43" s="64">
        <v>0</v>
      </c>
      <c r="L43" s="64">
        <v>0</v>
      </c>
      <c r="M43" s="64">
        <v>0</v>
      </c>
      <c r="N43" s="64">
        <v>0</v>
      </c>
      <c r="O43" s="64">
        <v>0</v>
      </c>
      <c r="P43" s="64">
        <v>0</v>
      </c>
      <c r="Q43" s="60">
        <v>0</v>
      </c>
      <c r="R43" s="64">
        <v>0</v>
      </c>
      <c r="S43" s="60">
        <v>0</v>
      </c>
      <c r="T43" s="60">
        <v>0</v>
      </c>
      <c r="U43" s="61">
        <f t="shared" si="12"/>
        <v>0</v>
      </c>
      <c r="V43" s="60">
        <v>0</v>
      </c>
      <c r="W43" s="61">
        <f t="shared" si="13"/>
        <v>0</v>
      </c>
    </row>
    <row r="44" spans="1:23" ht="29.25" customHeight="1" x14ac:dyDescent="0.2">
      <c r="A44" s="286" t="s">
        <v>336</v>
      </c>
      <c r="B44" s="286"/>
      <c r="C44" s="286"/>
      <c r="D44" s="286"/>
      <c r="E44" s="286"/>
      <c r="F44" s="286"/>
      <c r="G44" s="7">
        <v>36</v>
      </c>
      <c r="H44" s="64">
        <v>0</v>
      </c>
      <c r="I44" s="64">
        <v>0</v>
      </c>
      <c r="J44" s="64">
        <v>0</v>
      </c>
      <c r="K44" s="64">
        <v>0</v>
      </c>
      <c r="L44" s="64">
        <v>0</v>
      </c>
      <c r="M44" s="64">
        <v>0</v>
      </c>
      <c r="N44" s="64">
        <v>0</v>
      </c>
      <c r="O44" s="64">
        <v>0</v>
      </c>
      <c r="P44" s="64">
        <v>0</v>
      </c>
      <c r="Q44" s="64">
        <v>0</v>
      </c>
      <c r="R44" s="60">
        <v>0</v>
      </c>
      <c r="S44" s="60">
        <v>0</v>
      </c>
      <c r="T44" s="60">
        <v>0</v>
      </c>
      <c r="U44" s="61">
        <f t="shared" si="12"/>
        <v>0</v>
      </c>
      <c r="V44" s="60">
        <v>0</v>
      </c>
      <c r="W44" s="61">
        <f t="shared" si="13"/>
        <v>0</v>
      </c>
    </row>
    <row r="45" spans="1:23" ht="21" customHeight="1" x14ac:dyDescent="0.2">
      <c r="A45" s="286" t="s">
        <v>355</v>
      </c>
      <c r="B45" s="286"/>
      <c r="C45" s="286"/>
      <c r="D45" s="286"/>
      <c r="E45" s="286"/>
      <c r="F45" s="286"/>
      <c r="G45" s="7">
        <v>37</v>
      </c>
      <c r="H45" s="64">
        <v>0</v>
      </c>
      <c r="I45" s="64">
        <v>0</v>
      </c>
      <c r="J45" s="64">
        <v>0</v>
      </c>
      <c r="K45" s="64">
        <v>0</v>
      </c>
      <c r="L45" s="64">
        <v>0</v>
      </c>
      <c r="M45" s="64">
        <v>0</v>
      </c>
      <c r="N45" s="60">
        <v>0</v>
      </c>
      <c r="O45" s="60">
        <v>0</v>
      </c>
      <c r="P45" s="60">
        <v>0</v>
      </c>
      <c r="Q45" s="60">
        <v>0</v>
      </c>
      <c r="R45" s="60">
        <v>0</v>
      </c>
      <c r="S45" s="60">
        <v>0</v>
      </c>
      <c r="T45" s="60">
        <v>0</v>
      </c>
      <c r="U45" s="61">
        <f t="shared" si="12"/>
        <v>0</v>
      </c>
      <c r="V45" s="60">
        <v>0</v>
      </c>
      <c r="W45" s="61">
        <f t="shared" si="13"/>
        <v>0</v>
      </c>
    </row>
    <row r="46" spans="1:23" x14ac:dyDescent="0.2">
      <c r="A46" s="286" t="s">
        <v>338</v>
      </c>
      <c r="B46" s="286"/>
      <c r="C46" s="286"/>
      <c r="D46" s="286"/>
      <c r="E46" s="286"/>
      <c r="F46" s="286"/>
      <c r="G46" s="7">
        <v>38</v>
      </c>
      <c r="H46" s="64">
        <v>0</v>
      </c>
      <c r="I46" s="64">
        <v>0</v>
      </c>
      <c r="J46" s="64">
        <v>0</v>
      </c>
      <c r="K46" s="64">
        <v>0</v>
      </c>
      <c r="L46" s="64">
        <v>0</v>
      </c>
      <c r="M46" s="64">
        <v>0</v>
      </c>
      <c r="N46" s="60">
        <v>0</v>
      </c>
      <c r="O46" s="60">
        <v>0</v>
      </c>
      <c r="P46" s="60">
        <v>0</v>
      </c>
      <c r="Q46" s="60">
        <v>0</v>
      </c>
      <c r="R46" s="60">
        <v>0</v>
      </c>
      <c r="S46" s="60">
        <v>0</v>
      </c>
      <c r="T46" s="60">
        <v>0</v>
      </c>
      <c r="U46" s="61">
        <f t="shared" si="12"/>
        <v>0</v>
      </c>
      <c r="V46" s="60">
        <v>0</v>
      </c>
      <c r="W46" s="61">
        <f t="shared" si="13"/>
        <v>0</v>
      </c>
    </row>
    <row r="47" spans="1:23" x14ac:dyDescent="0.2">
      <c r="A47" s="286" t="s">
        <v>339</v>
      </c>
      <c r="B47" s="286"/>
      <c r="C47" s="286"/>
      <c r="D47" s="286"/>
      <c r="E47" s="286"/>
      <c r="F47" s="286"/>
      <c r="G47" s="7">
        <v>39</v>
      </c>
      <c r="H47" s="60">
        <v>0</v>
      </c>
      <c r="I47" s="60">
        <v>0</v>
      </c>
      <c r="J47" s="60">
        <v>0</v>
      </c>
      <c r="K47" s="60">
        <v>0</v>
      </c>
      <c r="L47" s="60">
        <v>0</v>
      </c>
      <c r="M47" s="60">
        <v>0</v>
      </c>
      <c r="N47" s="60">
        <v>0</v>
      </c>
      <c r="O47" s="60">
        <v>0</v>
      </c>
      <c r="P47" s="60">
        <v>0</v>
      </c>
      <c r="Q47" s="60">
        <v>0</v>
      </c>
      <c r="R47" s="60">
        <v>0</v>
      </c>
      <c r="S47" s="60">
        <v>68905733</v>
      </c>
      <c r="T47" s="60">
        <v>-46060362</v>
      </c>
      <c r="U47" s="61">
        <f t="shared" si="12"/>
        <v>22845371</v>
      </c>
      <c r="V47" s="60">
        <v>0</v>
      </c>
      <c r="W47" s="61">
        <f t="shared" si="13"/>
        <v>22845371</v>
      </c>
    </row>
    <row r="48" spans="1:23" x14ac:dyDescent="0.2">
      <c r="A48" s="286" t="s">
        <v>340</v>
      </c>
      <c r="B48" s="286"/>
      <c r="C48" s="286"/>
      <c r="D48" s="286"/>
      <c r="E48" s="286"/>
      <c r="F48" s="286"/>
      <c r="G48" s="7">
        <v>40</v>
      </c>
      <c r="H48" s="64">
        <v>0</v>
      </c>
      <c r="I48" s="64">
        <v>0</v>
      </c>
      <c r="J48" s="64">
        <v>0</v>
      </c>
      <c r="K48" s="64">
        <v>0</v>
      </c>
      <c r="L48" s="64">
        <v>0</v>
      </c>
      <c r="M48" s="64">
        <v>0</v>
      </c>
      <c r="N48" s="60">
        <v>0</v>
      </c>
      <c r="O48" s="60">
        <v>0</v>
      </c>
      <c r="P48" s="60">
        <v>0</v>
      </c>
      <c r="Q48" s="60">
        <v>0</v>
      </c>
      <c r="R48" s="60">
        <v>0</v>
      </c>
      <c r="S48" s="60">
        <v>0</v>
      </c>
      <c r="T48" s="60">
        <v>0</v>
      </c>
      <c r="U48" s="61">
        <f t="shared" si="12"/>
        <v>0</v>
      </c>
      <c r="V48" s="60">
        <v>0</v>
      </c>
      <c r="W48" s="61">
        <f t="shared" si="13"/>
        <v>0</v>
      </c>
    </row>
    <row r="49" spans="1:23" ht="24" customHeight="1" x14ac:dyDescent="0.2">
      <c r="A49" s="286" t="s">
        <v>356</v>
      </c>
      <c r="B49" s="286"/>
      <c r="C49" s="286"/>
      <c r="D49" s="286"/>
      <c r="E49" s="286"/>
      <c r="F49" s="286"/>
      <c r="G49" s="7">
        <v>41</v>
      </c>
      <c r="H49" s="60">
        <v>0</v>
      </c>
      <c r="I49" s="60">
        <v>0</v>
      </c>
      <c r="J49" s="60">
        <v>0</v>
      </c>
      <c r="K49" s="60">
        <v>0</v>
      </c>
      <c r="L49" s="60">
        <v>0</v>
      </c>
      <c r="M49" s="60">
        <v>0</v>
      </c>
      <c r="N49" s="60">
        <v>0</v>
      </c>
      <c r="O49" s="60">
        <v>0</v>
      </c>
      <c r="P49" s="60">
        <v>0</v>
      </c>
      <c r="Q49" s="60">
        <v>0</v>
      </c>
      <c r="R49" s="60">
        <v>0</v>
      </c>
      <c r="S49" s="60">
        <v>0</v>
      </c>
      <c r="T49" s="60">
        <v>0</v>
      </c>
      <c r="U49" s="61">
        <f>H49+I49+J49+K49-L49+M49+N49+O49+P49+Q49+R49+S49+T49</f>
        <v>0</v>
      </c>
      <c r="V49" s="60">
        <v>0</v>
      </c>
      <c r="W49" s="61">
        <f t="shared" si="13"/>
        <v>0</v>
      </c>
    </row>
    <row r="50" spans="1:23" ht="26.25" customHeight="1" x14ac:dyDescent="0.2">
      <c r="A50" s="286" t="s">
        <v>342</v>
      </c>
      <c r="B50" s="286"/>
      <c r="C50" s="286"/>
      <c r="D50" s="286"/>
      <c r="E50" s="286"/>
      <c r="F50" s="286"/>
      <c r="G50" s="7">
        <v>42</v>
      </c>
      <c r="H50" s="60">
        <v>0</v>
      </c>
      <c r="I50" s="60">
        <v>0</v>
      </c>
      <c r="J50" s="60">
        <v>0</v>
      </c>
      <c r="K50" s="60">
        <v>0</v>
      </c>
      <c r="L50" s="60">
        <v>0</v>
      </c>
      <c r="M50" s="60">
        <v>0</v>
      </c>
      <c r="N50" s="60">
        <v>0</v>
      </c>
      <c r="O50" s="60">
        <v>0</v>
      </c>
      <c r="P50" s="60">
        <v>0</v>
      </c>
      <c r="Q50" s="60">
        <v>0</v>
      </c>
      <c r="R50" s="60">
        <v>0</v>
      </c>
      <c r="S50" s="60">
        <v>0</v>
      </c>
      <c r="T50" s="60">
        <v>0</v>
      </c>
      <c r="U50" s="61">
        <f t="shared" si="12"/>
        <v>0</v>
      </c>
      <c r="V50" s="60">
        <v>0</v>
      </c>
      <c r="W50" s="61">
        <f t="shared" si="13"/>
        <v>0</v>
      </c>
    </row>
    <row r="51" spans="1:23" ht="22.5" customHeight="1" x14ac:dyDescent="0.2">
      <c r="A51" s="286" t="s">
        <v>357</v>
      </c>
      <c r="B51" s="286"/>
      <c r="C51" s="286"/>
      <c r="D51" s="286"/>
      <c r="E51" s="286"/>
      <c r="F51" s="286"/>
      <c r="G51" s="7">
        <v>43</v>
      </c>
      <c r="H51" s="60">
        <v>0</v>
      </c>
      <c r="I51" s="60">
        <v>0</v>
      </c>
      <c r="J51" s="60">
        <v>0</v>
      </c>
      <c r="K51" s="60">
        <v>0</v>
      </c>
      <c r="L51" s="60">
        <v>0</v>
      </c>
      <c r="M51" s="60">
        <v>0</v>
      </c>
      <c r="N51" s="60">
        <v>0</v>
      </c>
      <c r="O51" s="60">
        <v>0</v>
      </c>
      <c r="P51" s="60">
        <v>0</v>
      </c>
      <c r="Q51" s="60">
        <v>0</v>
      </c>
      <c r="R51" s="60">
        <v>0</v>
      </c>
      <c r="S51" s="60">
        <v>0</v>
      </c>
      <c r="T51" s="60">
        <v>0</v>
      </c>
      <c r="U51" s="61">
        <f t="shared" si="12"/>
        <v>0</v>
      </c>
      <c r="V51" s="60">
        <v>0</v>
      </c>
      <c r="W51" s="61">
        <f t="shared" si="13"/>
        <v>0</v>
      </c>
    </row>
    <row r="52" spans="1:23" x14ac:dyDescent="0.2">
      <c r="A52" s="286" t="s">
        <v>344</v>
      </c>
      <c r="B52" s="286"/>
      <c r="C52" s="286"/>
      <c r="D52" s="286"/>
      <c r="E52" s="286"/>
      <c r="F52" s="286"/>
      <c r="G52" s="7">
        <v>44</v>
      </c>
      <c r="H52" s="60">
        <v>0</v>
      </c>
      <c r="I52" s="60">
        <v>0</v>
      </c>
      <c r="J52" s="60">
        <v>0</v>
      </c>
      <c r="K52" s="60">
        <v>0</v>
      </c>
      <c r="L52" s="60">
        <v>0</v>
      </c>
      <c r="M52" s="60">
        <v>0</v>
      </c>
      <c r="N52" s="60">
        <v>0</v>
      </c>
      <c r="O52" s="60">
        <v>0</v>
      </c>
      <c r="P52" s="60">
        <v>0</v>
      </c>
      <c r="Q52" s="60">
        <v>0</v>
      </c>
      <c r="R52" s="60">
        <v>0</v>
      </c>
      <c r="S52" s="60">
        <v>0</v>
      </c>
      <c r="T52" s="60">
        <v>0</v>
      </c>
      <c r="U52" s="61">
        <f t="shared" si="12"/>
        <v>0</v>
      </c>
      <c r="V52" s="60">
        <v>0</v>
      </c>
      <c r="W52" s="61">
        <f t="shared" si="13"/>
        <v>0</v>
      </c>
    </row>
    <row r="53" spans="1:23" x14ac:dyDescent="0.2">
      <c r="A53" s="286" t="s">
        <v>345</v>
      </c>
      <c r="B53" s="286"/>
      <c r="C53" s="286"/>
      <c r="D53" s="286"/>
      <c r="E53" s="286"/>
      <c r="F53" s="286"/>
      <c r="G53" s="7">
        <v>45</v>
      </c>
      <c r="H53" s="60">
        <v>0</v>
      </c>
      <c r="I53" s="60">
        <v>0</v>
      </c>
      <c r="J53" s="60">
        <v>0</v>
      </c>
      <c r="K53" s="60">
        <v>0</v>
      </c>
      <c r="L53" s="60">
        <v>0</v>
      </c>
      <c r="M53" s="60">
        <v>0</v>
      </c>
      <c r="N53" s="60">
        <v>0</v>
      </c>
      <c r="O53" s="60">
        <v>0</v>
      </c>
      <c r="P53" s="60">
        <v>0</v>
      </c>
      <c r="Q53" s="60">
        <v>0</v>
      </c>
      <c r="R53" s="60">
        <v>0</v>
      </c>
      <c r="S53" s="60">
        <v>0</v>
      </c>
      <c r="T53" s="60">
        <v>-22848916</v>
      </c>
      <c r="U53" s="61">
        <f t="shared" si="12"/>
        <v>-22848916</v>
      </c>
      <c r="V53" s="60">
        <v>-2334422</v>
      </c>
      <c r="W53" s="61">
        <f t="shared" si="13"/>
        <v>-25183338</v>
      </c>
    </row>
    <row r="54" spans="1:23" x14ac:dyDescent="0.2">
      <c r="A54" s="286" t="s">
        <v>346</v>
      </c>
      <c r="B54" s="286"/>
      <c r="C54" s="286"/>
      <c r="D54" s="286"/>
      <c r="E54" s="286"/>
      <c r="F54" s="286"/>
      <c r="G54" s="7">
        <v>46</v>
      </c>
      <c r="H54" s="60">
        <v>0</v>
      </c>
      <c r="I54" s="60">
        <v>0</v>
      </c>
      <c r="J54" s="60">
        <v>0</v>
      </c>
      <c r="K54" s="60">
        <v>0</v>
      </c>
      <c r="L54" s="60">
        <v>0</v>
      </c>
      <c r="M54" s="60">
        <v>0</v>
      </c>
      <c r="N54" s="60">
        <v>0</v>
      </c>
      <c r="O54" s="60">
        <v>0</v>
      </c>
      <c r="P54" s="60">
        <v>0</v>
      </c>
      <c r="Q54" s="60">
        <v>0</v>
      </c>
      <c r="R54" s="60">
        <v>0</v>
      </c>
      <c r="S54" s="60">
        <v>0</v>
      </c>
      <c r="T54" s="60">
        <v>0</v>
      </c>
      <c r="U54" s="61">
        <f t="shared" si="12"/>
        <v>0</v>
      </c>
      <c r="V54" s="60">
        <v>0</v>
      </c>
      <c r="W54" s="61">
        <f t="shared" si="13"/>
        <v>0</v>
      </c>
    </row>
    <row r="55" spans="1:23" x14ac:dyDescent="0.2">
      <c r="A55" s="286" t="s">
        <v>347</v>
      </c>
      <c r="B55" s="286"/>
      <c r="C55" s="286"/>
      <c r="D55" s="286"/>
      <c r="E55" s="286"/>
      <c r="F55" s="286"/>
      <c r="G55" s="7">
        <v>47</v>
      </c>
      <c r="H55" s="60">
        <v>0</v>
      </c>
      <c r="I55" s="60">
        <v>0</v>
      </c>
      <c r="J55" s="60">
        <v>0</v>
      </c>
      <c r="K55" s="60">
        <v>0</v>
      </c>
      <c r="L55" s="60">
        <v>0</v>
      </c>
      <c r="M55" s="60">
        <v>0</v>
      </c>
      <c r="N55" s="60">
        <v>0</v>
      </c>
      <c r="O55" s="60">
        <v>0</v>
      </c>
      <c r="P55" s="60">
        <v>0</v>
      </c>
      <c r="Q55" s="60">
        <v>0</v>
      </c>
      <c r="R55" s="60">
        <v>0</v>
      </c>
      <c r="S55" s="60">
        <v>0</v>
      </c>
      <c r="T55" s="60">
        <v>0</v>
      </c>
      <c r="U55" s="61">
        <f t="shared" si="12"/>
        <v>0</v>
      </c>
      <c r="V55" s="60">
        <v>0</v>
      </c>
      <c r="W55" s="61">
        <f t="shared" si="13"/>
        <v>0</v>
      </c>
    </row>
    <row r="56" spans="1:23" x14ac:dyDescent="0.2">
      <c r="A56" s="286" t="s">
        <v>348</v>
      </c>
      <c r="B56" s="286"/>
      <c r="C56" s="286"/>
      <c r="D56" s="286"/>
      <c r="E56" s="286"/>
      <c r="F56" s="286"/>
      <c r="G56" s="7">
        <v>48</v>
      </c>
      <c r="H56" s="60">
        <v>0</v>
      </c>
      <c r="I56" s="60">
        <v>0</v>
      </c>
      <c r="J56" s="60">
        <v>0</v>
      </c>
      <c r="K56" s="60">
        <v>0</v>
      </c>
      <c r="L56" s="60">
        <v>0</v>
      </c>
      <c r="M56" s="60">
        <v>0</v>
      </c>
      <c r="N56" s="60">
        <v>0</v>
      </c>
      <c r="O56" s="60">
        <v>0</v>
      </c>
      <c r="P56" s="60">
        <v>0</v>
      </c>
      <c r="Q56" s="60">
        <v>0</v>
      </c>
      <c r="R56" s="60">
        <v>0</v>
      </c>
      <c r="S56" s="60">
        <v>0</v>
      </c>
      <c r="T56" s="60">
        <v>0</v>
      </c>
      <c r="U56" s="61">
        <f t="shared" si="12"/>
        <v>0</v>
      </c>
      <c r="V56" s="60">
        <v>0</v>
      </c>
      <c r="W56" s="61">
        <f t="shared" si="13"/>
        <v>0</v>
      </c>
    </row>
    <row r="57" spans="1:23" ht="24" customHeight="1" x14ac:dyDescent="0.2">
      <c r="A57" s="304" t="s">
        <v>383</v>
      </c>
      <c r="B57" s="304"/>
      <c r="C57" s="304"/>
      <c r="D57" s="304"/>
      <c r="E57" s="304"/>
      <c r="F57" s="304"/>
      <c r="G57" s="9">
        <v>49</v>
      </c>
      <c r="H57" s="63">
        <f>SUM(H38:H56)</f>
        <v>3177043600</v>
      </c>
      <c r="I57" s="63">
        <f t="shared" ref="I57:W57" si="14">SUM(I38:I56)</f>
        <v>0</v>
      </c>
      <c r="J57" s="63">
        <f t="shared" si="14"/>
        <v>0</v>
      </c>
      <c r="K57" s="63">
        <f t="shared" si="14"/>
        <v>0</v>
      </c>
      <c r="L57" s="63">
        <f t="shared" si="14"/>
        <v>0</v>
      </c>
      <c r="M57" s="63">
        <f t="shared" si="14"/>
        <v>0</v>
      </c>
      <c r="N57" s="63">
        <f t="shared" si="14"/>
        <v>322617489</v>
      </c>
      <c r="O57" s="63">
        <f t="shared" si="14"/>
        <v>1842424174</v>
      </c>
      <c r="P57" s="63">
        <f t="shared" si="14"/>
        <v>15788600</v>
      </c>
      <c r="Q57" s="63">
        <f t="shared" si="14"/>
        <v>0</v>
      </c>
      <c r="R57" s="63">
        <f t="shared" si="14"/>
        <v>0</v>
      </c>
      <c r="S57" s="63">
        <f t="shared" si="14"/>
        <v>711485834</v>
      </c>
      <c r="T57" s="63">
        <f t="shared" si="14"/>
        <v>61890916</v>
      </c>
      <c r="U57" s="63">
        <f t="shared" si="14"/>
        <v>6131250613</v>
      </c>
      <c r="V57" s="63">
        <f t="shared" si="14"/>
        <v>12774605</v>
      </c>
      <c r="W57" s="63">
        <f t="shared" si="14"/>
        <v>6144025218</v>
      </c>
    </row>
    <row r="58" spans="1:23" x14ac:dyDescent="0.2">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07" t="s">
        <v>358</v>
      </c>
      <c r="B59" s="307"/>
      <c r="C59" s="307"/>
      <c r="D59" s="307"/>
      <c r="E59" s="307"/>
      <c r="F59" s="307"/>
      <c r="G59" s="8">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68905733</v>
      </c>
      <c r="T59" s="62">
        <f t="shared" si="15"/>
        <v>-46060362</v>
      </c>
      <c r="U59" s="62">
        <f t="shared" si="15"/>
        <v>22845371</v>
      </c>
      <c r="V59" s="62">
        <f t="shared" si="15"/>
        <v>0</v>
      </c>
      <c r="W59" s="62">
        <f t="shared" si="15"/>
        <v>22845371</v>
      </c>
    </row>
    <row r="60" spans="1:23" ht="27.75" customHeight="1" x14ac:dyDescent="0.2">
      <c r="A60" s="307" t="s">
        <v>359</v>
      </c>
      <c r="B60" s="307"/>
      <c r="C60" s="307"/>
      <c r="D60" s="307"/>
      <c r="E60" s="307"/>
      <c r="F60" s="307"/>
      <c r="G60" s="8">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68905733</v>
      </c>
      <c r="T60" s="62">
        <f t="shared" si="16"/>
        <v>15830554</v>
      </c>
      <c r="U60" s="62">
        <f t="shared" si="16"/>
        <v>84736287</v>
      </c>
      <c r="V60" s="62">
        <f t="shared" si="16"/>
        <v>3625291</v>
      </c>
      <c r="W60" s="62">
        <f t="shared" si="16"/>
        <v>88361578</v>
      </c>
    </row>
    <row r="61" spans="1:23" ht="29.25" customHeight="1" x14ac:dyDescent="0.2">
      <c r="A61" s="308" t="s">
        <v>360</v>
      </c>
      <c r="B61" s="308"/>
      <c r="C61" s="308"/>
      <c r="D61" s="308"/>
      <c r="E61" s="308"/>
      <c r="F61" s="308"/>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-22848916</v>
      </c>
      <c r="U61" s="63">
        <f t="shared" si="17"/>
        <v>-22848916</v>
      </c>
      <c r="V61" s="63">
        <f t="shared" si="17"/>
        <v>-2334422</v>
      </c>
      <c r="W61" s="63">
        <f t="shared" si="17"/>
        <v>-25183338</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1" priority="2" stopIfTrue="1" operator="lessThan">
      <formula>#REF!</formula>
    </cfRule>
  </conditionalFormatting>
  <conditionalFormatting sqref="H35:W57 H59:W61 H31:W33 H7:W2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L21" sqref="L21"/>
    </sheetView>
  </sheetViews>
  <sheetFormatPr defaultRowHeight="12.75" x14ac:dyDescent="0.2"/>
  <cols>
    <col min="1" max="6" width="10.85546875" customWidth="1"/>
    <col min="7" max="7" width="12.7109375" customWidth="1"/>
  </cols>
  <sheetData>
    <row r="1" spans="1:7" ht="12.6" customHeight="1" x14ac:dyDescent="0.2">
      <c r="A1" s="310" t="s">
        <v>411</v>
      </c>
      <c r="B1" s="311"/>
      <c r="C1" s="311"/>
      <c r="D1" s="311"/>
      <c r="E1" s="311"/>
      <c r="F1" s="311"/>
      <c r="G1" s="311"/>
    </row>
    <row r="2" spans="1:7" x14ac:dyDescent="0.2">
      <c r="A2" s="311"/>
      <c r="B2" s="311"/>
      <c r="C2" s="311"/>
      <c r="D2" s="311"/>
      <c r="E2" s="311"/>
      <c r="F2" s="311"/>
      <c r="G2" s="311"/>
    </row>
    <row r="3" spans="1:7" x14ac:dyDescent="0.2">
      <c r="A3" s="311"/>
      <c r="B3" s="311"/>
      <c r="C3" s="311"/>
      <c r="D3" s="311"/>
      <c r="E3" s="311"/>
      <c r="F3" s="311"/>
      <c r="G3" s="311"/>
    </row>
    <row r="4" spans="1:7" x14ac:dyDescent="0.2">
      <c r="A4" s="311"/>
      <c r="B4" s="311"/>
      <c r="C4" s="311"/>
      <c r="D4" s="311"/>
      <c r="E4" s="311"/>
      <c r="F4" s="311"/>
      <c r="G4" s="311"/>
    </row>
    <row r="5" spans="1:7" x14ac:dyDescent="0.2">
      <c r="A5" s="311"/>
      <c r="B5" s="311"/>
      <c r="C5" s="311"/>
      <c r="D5" s="311"/>
      <c r="E5" s="311"/>
      <c r="F5" s="311"/>
      <c r="G5" s="311"/>
    </row>
    <row r="6" spans="1:7" x14ac:dyDescent="0.2">
      <c r="A6" s="311"/>
      <c r="B6" s="311"/>
      <c r="C6" s="311"/>
      <c r="D6" s="311"/>
      <c r="E6" s="311"/>
      <c r="F6" s="311"/>
      <c r="G6" s="311"/>
    </row>
    <row r="7" spans="1:7" x14ac:dyDescent="0.2">
      <c r="A7" s="311"/>
      <c r="B7" s="311"/>
      <c r="C7" s="311"/>
      <c r="D7" s="311"/>
      <c r="E7" s="311"/>
      <c r="F7" s="311"/>
      <c r="G7" s="311"/>
    </row>
    <row r="8" spans="1:7" x14ac:dyDescent="0.2">
      <c r="A8" s="311"/>
      <c r="B8" s="311"/>
      <c r="C8" s="311"/>
      <c r="D8" s="311"/>
      <c r="E8" s="311"/>
      <c r="F8" s="311"/>
      <c r="G8" s="311"/>
    </row>
    <row r="9" spans="1:7" x14ac:dyDescent="0.2">
      <c r="A9" s="311"/>
      <c r="B9" s="311"/>
      <c r="C9" s="311"/>
      <c r="D9" s="311"/>
      <c r="E9" s="311"/>
      <c r="F9" s="311"/>
      <c r="G9" s="311"/>
    </row>
    <row r="10" spans="1:7" x14ac:dyDescent="0.2">
      <c r="A10" s="311"/>
      <c r="B10" s="311"/>
      <c r="C10" s="311"/>
      <c r="D10" s="311"/>
      <c r="E10" s="311"/>
      <c r="F10" s="311"/>
      <c r="G10" s="311"/>
    </row>
    <row r="11" spans="1:7" x14ac:dyDescent="0.2">
      <c r="A11" s="311"/>
      <c r="B11" s="311"/>
      <c r="C11" s="311"/>
      <c r="D11" s="311"/>
      <c r="E11" s="311"/>
      <c r="F11" s="311"/>
      <c r="G11" s="311"/>
    </row>
    <row r="12" spans="1:7" x14ac:dyDescent="0.2">
      <c r="A12" s="311"/>
      <c r="B12" s="311"/>
      <c r="C12" s="311"/>
      <c r="D12" s="311"/>
      <c r="E12" s="311"/>
      <c r="F12" s="311"/>
      <c r="G12" s="311"/>
    </row>
    <row r="13" spans="1:7" x14ac:dyDescent="0.2">
      <c r="A13" s="311"/>
      <c r="B13" s="311"/>
      <c r="C13" s="311"/>
      <c r="D13" s="311"/>
      <c r="E13" s="311"/>
      <c r="F13" s="311"/>
      <c r="G13" s="311"/>
    </row>
    <row r="14" spans="1:7" x14ac:dyDescent="0.2">
      <c r="A14" s="311"/>
      <c r="B14" s="311"/>
      <c r="C14" s="311"/>
      <c r="D14" s="311"/>
      <c r="E14" s="311"/>
      <c r="F14" s="311"/>
      <c r="G14" s="311"/>
    </row>
    <row r="15" spans="1:7" x14ac:dyDescent="0.2">
      <c r="A15" s="311"/>
      <c r="B15" s="311"/>
      <c r="C15" s="311"/>
      <c r="D15" s="311"/>
      <c r="E15" s="311"/>
      <c r="F15" s="311"/>
      <c r="G15" s="311"/>
    </row>
    <row r="16" spans="1:7" x14ac:dyDescent="0.2">
      <c r="A16" s="311"/>
      <c r="B16" s="311"/>
      <c r="C16" s="311"/>
      <c r="D16" s="311"/>
      <c r="E16" s="311"/>
      <c r="F16" s="311"/>
      <c r="G16" s="311"/>
    </row>
    <row r="17" spans="1:7" x14ac:dyDescent="0.2">
      <c r="A17" s="311"/>
      <c r="B17" s="311"/>
      <c r="C17" s="311"/>
      <c r="D17" s="311"/>
      <c r="E17" s="311"/>
      <c r="F17" s="311"/>
      <c r="G17" s="311"/>
    </row>
    <row r="18" spans="1:7" x14ac:dyDescent="0.2">
      <c r="A18" s="311"/>
      <c r="B18" s="311"/>
      <c r="C18" s="311"/>
      <c r="D18" s="311"/>
      <c r="E18" s="311"/>
      <c r="F18" s="311"/>
      <c r="G18" s="311"/>
    </row>
    <row r="19" spans="1:7" x14ac:dyDescent="0.2">
      <c r="A19" s="311"/>
      <c r="B19" s="311"/>
      <c r="C19" s="311"/>
      <c r="D19" s="311"/>
      <c r="E19" s="311"/>
      <c r="F19" s="311"/>
      <c r="G19" s="311"/>
    </row>
    <row r="20" spans="1:7" x14ac:dyDescent="0.2">
      <c r="A20" s="311"/>
      <c r="B20" s="311"/>
      <c r="C20" s="311"/>
      <c r="D20" s="311"/>
      <c r="E20" s="311"/>
      <c r="F20" s="311"/>
      <c r="G20" s="311"/>
    </row>
    <row r="21" spans="1:7" x14ac:dyDescent="0.2">
      <c r="A21" s="311"/>
      <c r="B21" s="311"/>
      <c r="C21" s="311"/>
      <c r="D21" s="311"/>
      <c r="E21" s="311"/>
      <c r="F21" s="311"/>
      <c r="G21" s="311"/>
    </row>
    <row r="22" spans="1:7" x14ac:dyDescent="0.2">
      <c r="A22" s="311"/>
      <c r="B22" s="311"/>
      <c r="C22" s="311"/>
      <c r="D22" s="311"/>
      <c r="E22" s="311"/>
      <c r="F22" s="311"/>
      <c r="G22" s="311"/>
    </row>
    <row r="23" spans="1:7" x14ac:dyDescent="0.2">
      <c r="A23" s="311"/>
      <c r="B23" s="311"/>
      <c r="C23" s="311"/>
      <c r="D23" s="311"/>
      <c r="E23" s="311"/>
      <c r="F23" s="311"/>
      <c r="G23" s="311"/>
    </row>
    <row r="24" spans="1:7" x14ac:dyDescent="0.2">
      <c r="A24" s="311"/>
      <c r="B24" s="311"/>
      <c r="C24" s="311"/>
      <c r="D24" s="311"/>
      <c r="E24" s="311"/>
      <c r="F24" s="311"/>
      <c r="G24" s="311"/>
    </row>
    <row r="25" spans="1:7" x14ac:dyDescent="0.2">
      <c r="A25" s="311"/>
      <c r="B25" s="311"/>
      <c r="C25" s="311"/>
      <c r="D25" s="311"/>
      <c r="E25" s="311"/>
      <c r="F25" s="311"/>
      <c r="G25" s="311"/>
    </row>
    <row r="26" spans="1:7" x14ac:dyDescent="0.2">
      <c r="A26" s="311"/>
      <c r="B26" s="311"/>
      <c r="C26" s="311"/>
      <c r="D26" s="311"/>
      <c r="E26" s="311"/>
      <c r="F26" s="311"/>
      <c r="G26" s="311"/>
    </row>
    <row r="27" spans="1:7" x14ac:dyDescent="0.2">
      <c r="A27" s="311"/>
      <c r="B27" s="311"/>
      <c r="C27" s="311"/>
      <c r="D27" s="311"/>
      <c r="E27" s="311"/>
      <c r="F27" s="311"/>
      <c r="G27" s="311"/>
    </row>
    <row r="28" spans="1:7" x14ac:dyDescent="0.2">
      <c r="A28" s="311"/>
      <c r="B28" s="311"/>
      <c r="C28" s="311"/>
      <c r="D28" s="311"/>
      <c r="E28" s="311"/>
      <c r="F28" s="311"/>
      <c r="G28" s="311"/>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Macan</cp:lastModifiedBy>
  <cp:lastPrinted>2019-09-30T08:06:47Z</cp:lastPrinted>
  <dcterms:created xsi:type="dcterms:W3CDTF">2008-10-17T11:51:54Z</dcterms:created>
  <dcterms:modified xsi:type="dcterms:W3CDTF">2019-09-30T10:29:51Z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